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1355" windowHeight="7965" activeTab="0"/>
  </bookViews>
  <sheets>
    <sheet name="Zakon_Mapiranje_FIZ+PRAV. OSEBE" sheetId="1" r:id="rId1"/>
    <sheet name="List3" sheetId="2" r:id="rId2"/>
  </sheets>
  <definedNames>
    <definedName name="_xlnm._FilterDatabase" localSheetId="0" hidden="1">'Zakon_Mapiranje_FIZ+PRAV. OSEBE'!$A$22:$S$110</definedName>
  </definedNames>
  <calcPr fullCalcOnLoad="1"/>
</workbook>
</file>

<file path=xl/comments1.xml><?xml version="1.0" encoding="utf-8"?>
<comments xmlns="http://schemas.openxmlformats.org/spreadsheetml/2006/main">
  <authors>
    <author>dmakovsek</author>
  </authors>
  <commentList>
    <comment ref="N25" authorId="0">
      <text>
        <r>
          <rPr>
            <b/>
            <sz val="9"/>
            <rFont val="Tahoma"/>
            <family val="2"/>
          </rPr>
          <t>dmakovsek:</t>
        </r>
        <r>
          <rPr>
            <sz val="9"/>
            <rFont val="Tahoma"/>
            <family val="2"/>
          </rPr>
          <t xml:space="preserve">
</t>
        </r>
      </text>
    </comment>
    <comment ref="H46" authorId="0">
      <text>
        <r>
          <rPr>
            <b/>
            <sz val="9"/>
            <rFont val="Tahoma"/>
            <family val="2"/>
          </rPr>
          <t>dmakovsek:</t>
        </r>
        <r>
          <rPr>
            <sz val="9"/>
            <rFont val="Tahoma"/>
            <family val="2"/>
          </rPr>
          <t xml:space="preserve">
Komisija se formira na 4 leta in ima svojega tajnika, ki je na plačilni listi RIC</t>
        </r>
      </text>
    </comment>
    <comment ref="P54" authorId="0">
      <text>
        <r>
          <rPr>
            <b/>
            <sz val="9"/>
            <rFont val="Tahoma"/>
            <family val="2"/>
          </rPr>
          <t>dmakovsek:</t>
        </r>
        <r>
          <rPr>
            <sz val="9"/>
            <rFont val="Tahoma"/>
            <family val="2"/>
          </rPr>
          <t xml:space="preserve">
Vir MŠŠ</t>
        </r>
      </text>
    </comment>
    <comment ref="Q57" authorId="0">
      <text>
        <r>
          <rPr>
            <b/>
            <sz val="9"/>
            <rFont val="Tahoma"/>
            <family val="2"/>
          </rPr>
          <t>dmakovsek:</t>
        </r>
        <r>
          <rPr>
            <sz val="9"/>
            <rFont val="Tahoma"/>
            <family val="2"/>
          </rPr>
          <t xml:space="preserve">
spomladanski in jesenski rok</t>
        </r>
      </text>
    </comment>
    <comment ref="Q58" authorId="0">
      <text>
        <r>
          <rPr>
            <b/>
            <sz val="9"/>
            <rFont val="Tahoma"/>
            <family val="2"/>
          </rPr>
          <t>dmakovsek:</t>
        </r>
        <r>
          <rPr>
            <sz val="9"/>
            <rFont val="Tahoma"/>
            <family val="2"/>
          </rPr>
          <t xml:space="preserve">
spomladanski, jesenski in zimski rok</t>
        </r>
      </text>
    </comment>
    <comment ref="P66" authorId="0">
      <text>
        <r>
          <rPr>
            <b/>
            <sz val="9"/>
            <rFont val="Tahoma"/>
            <family val="2"/>
          </rPr>
          <t>dmakovsek:</t>
        </r>
        <r>
          <rPr>
            <sz val="9"/>
            <rFont val="Tahoma"/>
            <family val="2"/>
          </rPr>
          <t xml:space="preserve">
30 predmetnih komisij</t>
        </r>
      </text>
    </comment>
    <comment ref="Q72" authorId="0">
      <text>
        <r>
          <rPr>
            <b/>
            <sz val="9"/>
            <rFont val="Tahoma"/>
            <family val="2"/>
          </rPr>
          <t>dmakovsek:</t>
        </r>
        <r>
          <rPr>
            <sz val="9"/>
            <rFont val="Tahoma"/>
            <family val="2"/>
          </rPr>
          <t xml:space="preserve">
polletno+letno poročilo</t>
        </r>
      </text>
    </comment>
    <comment ref="P117" authorId="0">
      <text>
        <r>
          <rPr>
            <b/>
            <sz val="9"/>
            <rFont val="Tahoma"/>
            <family val="2"/>
          </rPr>
          <t>dmakovsek:</t>
        </r>
        <r>
          <rPr>
            <sz val="9"/>
            <rFont val="Tahoma"/>
            <family val="2"/>
          </rPr>
          <t xml:space="preserve">
2008 je zadnji podatek</t>
        </r>
      </text>
    </comment>
    <comment ref="N55" authorId="0">
      <text>
        <r>
          <rPr>
            <b/>
            <sz val="9"/>
            <rFont val="Tahoma"/>
            <family val="2"/>
          </rPr>
          <t>dmakovsek:</t>
        </r>
        <r>
          <rPr>
            <sz val="9"/>
            <rFont val="Tahoma"/>
            <family val="2"/>
          </rPr>
          <t xml:space="preserve">
Ocena podana v intervjujih</t>
        </r>
      </text>
    </comment>
  </commentList>
</comments>
</file>

<file path=xl/sharedStrings.xml><?xml version="1.0" encoding="utf-8"?>
<sst xmlns="http://schemas.openxmlformats.org/spreadsheetml/2006/main" count="649" uniqueCount="394">
  <si>
    <t>Elektronsko izpolnjevanje aktivnosti (da ali ne)</t>
  </si>
  <si>
    <t>IO (opisno)</t>
  </si>
  <si>
    <t>Povezani predpisi z navedbo objave</t>
  </si>
  <si>
    <t>Resorni organ</t>
  </si>
  <si>
    <t>Naziv zakona z navedbo objave</t>
  </si>
  <si>
    <t>Podzakonski predpisi z navedbo objave</t>
  </si>
  <si>
    <t>Populacija (opisno)</t>
  </si>
  <si>
    <t>Populacija (število)</t>
  </si>
  <si>
    <t>Frekvenca</t>
  </si>
  <si>
    <t>Urna postavka</t>
  </si>
  <si>
    <t>1 - Vodenje evidenc</t>
  </si>
  <si>
    <t>2 - Prijava najava aktivnosti</t>
  </si>
  <si>
    <t>3 - Posredovanje poročil</t>
  </si>
  <si>
    <t>4 - Označevanje informacij za tretje osebe</t>
  </si>
  <si>
    <t>5 - Posredovanje informacij za tretje osebe</t>
  </si>
  <si>
    <t>6 - Zahtevek za posamezno aktivnost, oprostitev, povračilo</t>
  </si>
  <si>
    <t>7 - Splošni zahtevki za določene aktivnosti ali oprostitve</t>
  </si>
  <si>
    <t>8 - Registracija</t>
  </si>
  <si>
    <t>9 - Certifikacija izdelkov, procesov</t>
  </si>
  <si>
    <t>10 - Nadzor</t>
  </si>
  <si>
    <t>11 - Inšpekcijski nadzor</t>
  </si>
  <si>
    <t>12 - Prošnja za subvencije, garancije</t>
  </si>
  <si>
    <t>TIPI IO:</t>
  </si>
  <si>
    <t>TIPI AA:</t>
  </si>
  <si>
    <t>1 - Seznanjanje z informacijsko obveznostjo</t>
  </si>
  <si>
    <t>2 - Usposabljanje zaposlenih za pripravo IO</t>
  </si>
  <si>
    <t>3 - Priprava potrebnih informacij iz obstoječih podatkov ali preračunavanje, preoblikovanje obstoječih podatkov za namen IO</t>
  </si>
  <si>
    <t>4 - Pridobivanje novih podatkov</t>
  </si>
  <si>
    <t>5 - Oblikovanje ustreznih podatkov</t>
  </si>
  <si>
    <t>6 - Izpolnjevanje obrazcev, napovedi, obračunov</t>
  </si>
  <si>
    <t>7 - Sklicevanje sestankov zaradi IO</t>
  </si>
  <si>
    <t>8 - Nadzor in sodelovanje pri opravljanju zunanje inšpekcije</t>
  </si>
  <si>
    <t>9 - Kopiranje, distribuiranje (poročil, letakov, etiket)</t>
  </si>
  <si>
    <t>10 - Poročanje/oddajanje informacij</t>
  </si>
  <si>
    <t>11 - Drugo</t>
  </si>
  <si>
    <t>AA (opisno)</t>
  </si>
  <si>
    <t>AA (tip)</t>
  </si>
  <si>
    <t>Št. člena</t>
  </si>
  <si>
    <t>14 - Drugo</t>
  </si>
  <si>
    <t>13 - Usposabljanje, izobraževanje</t>
  </si>
  <si>
    <t>Delovno - pravno področje</t>
  </si>
  <si>
    <t>Področje sociale</t>
  </si>
  <si>
    <t>Finančno področje</t>
  </si>
  <si>
    <t>Gospodarsko področje</t>
  </si>
  <si>
    <t>Kmetijsko področje</t>
  </si>
  <si>
    <t>Področje okolja in prostora</t>
  </si>
  <si>
    <t>Pravosodno področje</t>
  </si>
  <si>
    <t>Področje izobraževanja</t>
  </si>
  <si>
    <t>Področje zdravja</t>
  </si>
  <si>
    <t>Področje prometa</t>
  </si>
  <si>
    <t>Področje kulture</t>
  </si>
  <si>
    <t>Obrambno področje</t>
  </si>
  <si>
    <t>Področje visokega šolstva</t>
  </si>
  <si>
    <t>Kohezijsko področje</t>
  </si>
  <si>
    <t>Področje statistike</t>
  </si>
  <si>
    <t>Arial 8</t>
  </si>
  <si>
    <t>Arial 8, Krepko</t>
  </si>
  <si>
    <t>Kategorija predpisa</t>
  </si>
  <si>
    <t>Zap. št. IO</t>
  </si>
  <si>
    <t>Zap. št. AA</t>
  </si>
  <si>
    <t>IO (tip)</t>
  </si>
  <si>
    <t>Kategorija predpisa:</t>
  </si>
  <si>
    <t>1 - A (EU regulativa)</t>
  </si>
  <si>
    <t>2 - B (EU direktiva)</t>
  </si>
  <si>
    <t>3 - C (nacionalna)</t>
  </si>
  <si>
    <t>a - fizična oseba</t>
  </si>
  <si>
    <t>b - poslovni subjekt</t>
  </si>
  <si>
    <t>c - javni sektor</t>
  </si>
  <si>
    <t>* Ločevanje vrste zavezanca za IO</t>
  </si>
  <si>
    <t>Izpolnitev prijave</t>
  </si>
  <si>
    <t>Junij - julij 2010</t>
  </si>
  <si>
    <t>Zakon o maturi Ur. L. RS, št. 15/2003, 115/2006)</t>
  </si>
  <si>
    <t>C</t>
  </si>
  <si>
    <t>Ministrstvo za šolstvo in šport</t>
  </si>
  <si>
    <t>Seznanitev z informacijsko obveznostjo</t>
  </si>
  <si>
    <t>Državni izpitni center vodi zbirke izpitnih vprašanj in nalog</t>
  </si>
  <si>
    <t>Označevanje - zagotavljanje tajnosti gradiv (vprašanja, naloge, šifre kandidatov ...)</t>
  </si>
  <si>
    <t>(3, 4)</t>
  </si>
  <si>
    <t>O uničenju izpitne dokumentacije splošne/poklicne mature se vodi zapisnik.</t>
  </si>
  <si>
    <t>Pravilnik o splošni maturi (Ur. L. RS, št. 29/2008)</t>
  </si>
  <si>
    <t>26 (30)</t>
  </si>
  <si>
    <t>Dokazovanje upravičene odsotnosti na delu mature/izpita ali zamude</t>
  </si>
  <si>
    <t>Pravilnik o poklicni maturi (Ur. L. RS, št. 44/2008)</t>
  </si>
  <si>
    <t>Šolska maturitetna komisija pripravi poročilo o izvedbi poklicne mature</t>
  </si>
  <si>
    <t>Kandidat za opravljanje poklicne mature odda prijavo na šoli</t>
  </si>
  <si>
    <t>Oddaja prijave</t>
  </si>
  <si>
    <t>Pravilnik o varovanju izpitne tajnosti pri maturi (Ur. L. RS, št. 7/2008)</t>
  </si>
  <si>
    <t>Pravilnik o splošni maturi (Ur. L. RS, št. 29/2008)/Pravilnik o poklicni maturi (Ur. L. RS, št. 44/2008)</t>
  </si>
  <si>
    <t>(44)/(40, 51)</t>
  </si>
  <si>
    <t>Šolska maturitetna komisija vodi zapisnik o popravljanju napak pri ocenjevanju</t>
  </si>
  <si>
    <t>Pravilnik o načinu izvajanja mature za kandidate s posebnimi potrebami</t>
  </si>
  <si>
    <t>IO - 1</t>
  </si>
  <si>
    <t>IO - 2</t>
  </si>
  <si>
    <t>IO - 3</t>
  </si>
  <si>
    <t>IO - 4</t>
  </si>
  <si>
    <t>IO - 5</t>
  </si>
  <si>
    <t>IO - 6</t>
  </si>
  <si>
    <t>IO - 7</t>
  </si>
  <si>
    <t>IO - 9</t>
  </si>
  <si>
    <t>IO - 10</t>
  </si>
  <si>
    <t>IO - 11</t>
  </si>
  <si>
    <t>IO - 12</t>
  </si>
  <si>
    <t>IO - 13</t>
  </si>
  <si>
    <t>IO - 14</t>
  </si>
  <si>
    <t>IO - 15</t>
  </si>
  <si>
    <t>IO - 16</t>
  </si>
  <si>
    <t>IO - 17</t>
  </si>
  <si>
    <t>IO - 18</t>
  </si>
  <si>
    <t>IO - 19</t>
  </si>
  <si>
    <t>IO - 20</t>
  </si>
  <si>
    <t>IO - 21</t>
  </si>
  <si>
    <t>IO - 23</t>
  </si>
  <si>
    <t>IO - 24</t>
  </si>
  <si>
    <t>IO - 25</t>
  </si>
  <si>
    <t>IO - 26</t>
  </si>
  <si>
    <t>IO - 27</t>
  </si>
  <si>
    <t>57b</t>
  </si>
  <si>
    <t>Področje: Šolstvo</t>
  </si>
  <si>
    <t>24 (30)</t>
  </si>
  <si>
    <t>44 (67)</t>
  </si>
  <si>
    <t>Državni izpitni center vodi evidenco osebnih podatkov kandidatov.</t>
  </si>
  <si>
    <t>Državni izpitni center vodi evidenco zunanjih ocenjevalcev.</t>
  </si>
  <si>
    <t>Državni izpitni center vodi evidenco članov Državne komisije za splošno/poklicno maturo.</t>
  </si>
  <si>
    <t>Državni izpitni center vodi evidenco članov državnih predmetnih komisij za splošno/poklicno maturo.</t>
  </si>
  <si>
    <t>Šolske maturitetne komisije morajo na svojih sejah voditi zapisnik</t>
  </si>
  <si>
    <t>Šole morajo voditi evidence zapisnikov sej šolske maturitetne komisije, zapisnikov o maturi, poročil o maturi.</t>
  </si>
  <si>
    <t>Ocenjevalce izpitnih pol pri splošni maturi izbere Državni izpitni center na podlagi javnega razpisa</t>
  </si>
  <si>
    <t xml:space="preserve">Zavodi, kateri izvajajo maturo, morajo sodelovati pri Iinšpekcijskem nadzoru </t>
  </si>
  <si>
    <t>IO - 8</t>
  </si>
  <si>
    <t>IO - 22</t>
  </si>
  <si>
    <t>Objava razpisa</t>
  </si>
  <si>
    <t>Izbor izvajalcev</t>
  </si>
  <si>
    <t>Zaposleni na državnem izpitnem centru, (in člani državni predmetnih komisij) pogodbeni sodelavci Državnega izpitnega centra in druge osebe, ki lahko pridejo v stik z gradivom, ki je tajno, morajo podpisati izjavo o varovanju izpitne tajnosti.</t>
  </si>
  <si>
    <t>RIC se s svojo informacijsko obveznostjo seznani v zakonodaji</t>
  </si>
  <si>
    <t>RIC</t>
  </si>
  <si>
    <t>Da</t>
  </si>
  <si>
    <t>pretvori v ure!!!</t>
  </si>
  <si>
    <t>Kandidate (masovno) seznani tajnik poklicne/spošne mature, tako da na začetku šolskega leta obišče razred; za ostale, ki niso dijaki (niso bili seznanjeni v razredu), so bili podatki na internetu in tudi so bile govorilne ure pri tajniku, da so lahko izvedli isti postopek.</t>
  </si>
  <si>
    <t>Kandidat se prijavi k splošni maturi oziroma posameznim predmetom</t>
  </si>
  <si>
    <t>Ne</t>
  </si>
  <si>
    <t>Prijava kandidata na splošno maturo/izpit iz posameznih predmetov v posebnih primerih (21. letniki - odrasli)</t>
  </si>
  <si>
    <t>Kandidate seznani RIC ali tajnik na izbrani šoli kandidata</t>
  </si>
  <si>
    <t xml:space="preserve">Prijavo dijak izpolni </t>
  </si>
  <si>
    <t>Prijavo dijak odda pri tajniku</t>
  </si>
  <si>
    <t>Obveznosti šole pri prijavi kandidatov na splošno maturo</t>
  </si>
  <si>
    <t>Tajnik po razredih seznanja dijake v zvezi s prijavo.</t>
  </si>
  <si>
    <t>število kandidatov na leto/povprečna velikost razreda (25)</t>
  </si>
  <si>
    <t>Kandidate o uspehu obvesti šola in določi dan podelitve spričeval in obvestil o uspehu</t>
  </si>
  <si>
    <t>Obveznosti šole pri prijavi kandidatov na poklicno maturo</t>
  </si>
  <si>
    <t>Šola se z obveznostjo seznani v zakonu</t>
  </si>
  <si>
    <t>Število tajnikov poklicne (164 šol) in splošne mature (83) šol</t>
  </si>
  <si>
    <t>Oboje</t>
  </si>
  <si>
    <t>Tajnik ŠMK se z obveznostjo seznani v zakonu</t>
  </si>
  <si>
    <t>Tri komisije na leto za splošno (83 šol) in ločeno za poklicno maturo (164) šol</t>
  </si>
  <si>
    <t>Hramba evidenc (urejanje emaila)</t>
  </si>
  <si>
    <t>Evidence v elektronski obliki vodi tajnik šolske maturitetne komisije za splošno in poklicno maturo</t>
  </si>
  <si>
    <t>Inšpektor šolo seznani z informacijsko obveznostjo</t>
  </si>
  <si>
    <t>Zaposleni šole sodelujejo pri pregledu inšpektorja</t>
  </si>
  <si>
    <t>V primeru splošne mature šifre pošlje RIC, na šoli pa jih tajnik zapre v sef</t>
  </si>
  <si>
    <t>V primeru poklicne mature tajnik (poklicne maturitetne komisije) šifre generira v računalniku, jih natisne in razreže in shrani v sef</t>
  </si>
  <si>
    <t>Člani komisij splošne mature (150) + poklicne mature (50) + RIC (70) + zunanji ocenjevalci (1000) + drugi zunanji sodelavci RIC (30) + vsi učitelji po vseh šolah (7946 - SURS)</t>
  </si>
  <si>
    <t>Podpis izjav</t>
  </si>
  <si>
    <t>Izjave se hranijo na zavodu, kjer je podpisnik zaposlen (šolski na šoli, RIC na RIC …) - ni potrebno posebna hramba - (sef …)</t>
  </si>
  <si>
    <t>Izpitni kompleti in izpitni listki (za splošno maturo) se pristojnemu koordinatorju Državnega izpitnega centra izročijo osebno.</t>
  </si>
  <si>
    <t>Število kandidatov, ki so opravljali maturo v enem letu</t>
  </si>
  <si>
    <t>RIC se z informacijsko obveznostjo seznani v zakonodaji</t>
  </si>
  <si>
    <t>V primeru splošne mature dokumentacijo uničuje RIC</t>
  </si>
  <si>
    <t>Šola/RIC se z informacijsko obveznostjo seznani v zakonu</t>
  </si>
  <si>
    <t>Šola, RIC se seznanita v zakonu</t>
  </si>
  <si>
    <t>Število ŠMK</t>
  </si>
  <si>
    <t>Posredovanje dokazil po pošti</t>
  </si>
  <si>
    <t>Število ŠMK za poklicno maturo</t>
  </si>
  <si>
    <t>RIC + 164 šol</t>
  </si>
  <si>
    <t>Prijavnico pridobijo pri tajniku</t>
  </si>
  <si>
    <t>Izpolnjeno prijavo oddajo na šoli</t>
  </si>
  <si>
    <t>Uspešni kandidati PM v enem letu</t>
  </si>
  <si>
    <t>Kandidat se z obveznostjo seznani pri tajniku ŠMK</t>
  </si>
  <si>
    <t>Posebnega formularja ni, napiše A4 dopis in priloži dokazila (originale)</t>
  </si>
  <si>
    <t>Hramba zapisnikov (do uničenja)</t>
  </si>
  <si>
    <t>Število zapisnikov pisnega in ustnega dela izpitov za SM in PM</t>
  </si>
  <si>
    <t>Pošiljanje prijav na RIC elektronsko</t>
  </si>
  <si>
    <t>Seznanitev z informacijsko obveznostjo v zakonu</t>
  </si>
  <si>
    <t>Vodenje zapisnika (obrazec ni predpisan)</t>
  </si>
  <si>
    <t>Število uspešnih pritožb na SM za leto 2009 + ocena števila uspešnih pritožb na PM (ocena v istem odstotku kot pri PM)</t>
  </si>
  <si>
    <t>Tajnik seznani kandidata v zvezi z njegovo IO (to sicer lahko stori tudi na spletu nekaterih šol ali v zakonodaji)</t>
  </si>
  <si>
    <t>Kandidat pri tajniku pridobi in izpolni poseben obrazec</t>
  </si>
  <si>
    <t>Podatke o kandidatu pa je potrebno poslati po papirju in elektronsko (preko programa - vnos podatkov)</t>
  </si>
  <si>
    <t>Tajniki ŠMK se z obveznostjo seznanijo v zakonu</t>
  </si>
  <si>
    <t>Spomladanski + jesenski rok (SM+PM)) = (179+49+27)+(163+36)</t>
  </si>
  <si>
    <t>Zakon u usmerjanju otrok s posebnimi potrebami (Ur. L. RS, št. 54/2000); Zakon o zdravstvenem varstvu in zdravstvenem zavarovanju - UPB3 (72/2006))</t>
  </si>
  <si>
    <t>Tajnik (šola) lahko za pisni del izpitov na poklicni maturi uporabi isti obrazec kot za splošno (ga natisnejo)</t>
  </si>
  <si>
    <t>PISNI IZPIT (Število kandidatov PM (15196) X 3 predmeti /povprečna velikost razreda (15))</t>
  </si>
  <si>
    <t>Število 21 - letnih kandidatov SM za vse roke x 3</t>
  </si>
  <si>
    <t>Uspešni kandidati SM v enem letu</t>
  </si>
  <si>
    <t>Kandidat se prijavi pri tajniku splošne mature in pri njemu tudi dobi prijavnico (in predprijavnico)</t>
  </si>
  <si>
    <t xml:space="preserve">Število kandidatov SM za vse roke  </t>
  </si>
  <si>
    <t xml:space="preserve">Število 21 - letnih kandidatov SM za vse roke  </t>
  </si>
  <si>
    <t xml:space="preserve">Število kandidatov PM za vse roke  </t>
  </si>
  <si>
    <t>Šola izda kandidatu, ki je splošno ali poklicno maturo uspešno opravil, spričevalo</t>
  </si>
  <si>
    <t>Uspešni kandidati SM + PM v enem letu</t>
  </si>
  <si>
    <t>Šola natisne spričevala in obvestila za PM</t>
  </si>
  <si>
    <t xml:space="preserve">Šolska maturitetna komisija (državne predmetne komisije, državna komisija) in državni izpitni center pripravijo poročila o pripravi in izvedbi splošne mature - </t>
  </si>
  <si>
    <t>ŠMK pripravijo letno in vmesno poročilo</t>
  </si>
  <si>
    <t>Število članov državne komisije</t>
  </si>
  <si>
    <t>Tajnik RIC</t>
  </si>
  <si>
    <t>Število članov državnih predmetnih komisij</t>
  </si>
  <si>
    <t>Sodelovanje izpitnega centra z Državno komisijo pri pripravi vmesnega in končnega poročila o poklicni maturi in končnega poročila o splošni maturi</t>
  </si>
  <si>
    <t>Tiskanje poročila polletnega (450 izvodov) in letnega poročila (700 izvodov) poklicne mature</t>
  </si>
  <si>
    <t>Izračun populacija - komentar</t>
  </si>
  <si>
    <t>RIC vodi evidenco izpitnih nalog za splošno maturi (SM)</t>
  </si>
  <si>
    <t>Evidenca je elektronska in se vodi implicitno čez celo letoin nudi oporo šolam (email, telefon)</t>
  </si>
  <si>
    <t>Seznanitev kandidata za splošno maturo z informacijsko obveznostjo</t>
  </si>
  <si>
    <t>Vsi kandidati (za spomladanski in jesenski rok) x 2, če vsi izpolnjujejo tudi predprijavo</t>
  </si>
  <si>
    <t>Prijava kandidata pri tajniku splošne mature</t>
  </si>
  <si>
    <t>Kandidat se prijavi pri tajniku poklicne ali splošne maturi in pri njemu tudi dobi prijavnico (in predprijavnico) (enako velja za osebe, ki nimajo statusa dijaka ali imajo odločbo o usmeritvi). Izpolnjevanje prijavnice (za predprijavo (oktober) je obojestranski obrazec A4, za prijavo (marec) pa obojestranski A3, vsebina obrazcev za poklicno in splošno maturo je sicer različna, vendar čas izpolnjevanja naj ne bi bil različen)</t>
  </si>
  <si>
    <t>Število razredov, ki jih mora obiskati tajnik</t>
  </si>
  <si>
    <t>Vloga za pristop k prijavi</t>
  </si>
  <si>
    <t>x 2 zaaradi predprijave in prijave</t>
  </si>
  <si>
    <t>položnica se plača samo 1x</t>
  </si>
  <si>
    <t>Plačilo prijave</t>
  </si>
  <si>
    <t>Število 21 - letnih kandidatov SM za vse roke</t>
  </si>
  <si>
    <t>Tiskanje spričeval in obvestila o uspehu</t>
  </si>
  <si>
    <t>RIC natisne spričevala in obvestila o uspehu (SM - vsi podatki so pri njih, RIC ima svojo tiskarno zaradi izpitnega tajnega gradiva - žigosa Ric - več ton gradiva. Spričevala in obvestila so javne listine, ki jih RIC financira in dostavi MŠŠ, tako da to ni strošek RIC.</t>
  </si>
  <si>
    <t>Izdaja spričevala in obvestila o uspehu na svečani podelitvi</t>
  </si>
  <si>
    <t>Preko ustreznih protokolov, ki črpajo podatke iz prijav, katere posamezne šole vnašajo v online aplikacijo</t>
  </si>
  <si>
    <t xml:space="preserve">Evidenca se vodi avtomatsko-elektronsko </t>
  </si>
  <si>
    <t>Zasednja maturitetnih komisij za splošno in poklicno maturo</t>
  </si>
  <si>
    <t>(164 + 83 šol)</t>
  </si>
  <si>
    <t>(164 + 83 šol</t>
  </si>
  <si>
    <t xml:space="preserve">Število tajnikov poklicne in splošne mature </t>
  </si>
  <si>
    <t>Sprejem in varovanje šifer v primeru SM</t>
  </si>
  <si>
    <t>Generiranje in varovanje šifer v primeru PM</t>
  </si>
  <si>
    <t>Število podpisanih izjav o varovanju podatkov</t>
  </si>
  <si>
    <t>Tiskanje izjav (so na spletu)</t>
  </si>
  <si>
    <t>Hramba izjav</t>
  </si>
  <si>
    <t xml:space="preserve">Število tajnikov splošne mature </t>
  </si>
  <si>
    <t>83 šol</t>
  </si>
  <si>
    <t>Skozi celo leto (šolsko leto = 32 tednov) se oddajajo gradiva s strani predmetnih komisij, približno 2x tedensko</t>
  </si>
  <si>
    <t xml:space="preserve">V primeru poklicne mature dokumentacijo uničuje šola </t>
  </si>
  <si>
    <t xml:space="preserve">(rezkalnik, trgalnik, ročno) </t>
  </si>
  <si>
    <t xml:space="preserve">O uničenju se sestavi zapisnik </t>
  </si>
  <si>
    <t xml:space="preserve">obrazec ni predpisan </t>
  </si>
  <si>
    <t>Pridobitev dokazil</t>
  </si>
  <si>
    <t xml:space="preserve"> (zdravniška, izguba prijave na pošti ali druga)</t>
  </si>
  <si>
    <t xml:space="preserve">Oblikovanje spremnega dopisa  </t>
  </si>
  <si>
    <t>Oblika ni predpisana</t>
  </si>
  <si>
    <t>Število kandidatov, ki je prilagalo dokumentacijo</t>
  </si>
  <si>
    <t>Kandidat se se znani z informacijsko obveznostjo</t>
  </si>
  <si>
    <t>To počne tajnik poklicne mature (masovno)</t>
  </si>
  <si>
    <t>x 2, ker se prijavljajo tudi na predmaturitetni preizkus</t>
  </si>
  <si>
    <t>Vse srednje šole in RIC</t>
  </si>
  <si>
    <t>Vse srednje šole</t>
  </si>
  <si>
    <t>Število razredov v srednjih šolah s poklicno maturo</t>
  </si>
  <si>
    <t>Izpolnjevanje prijavnice (za predprijavo (oktober) je obojestranski obrazec A4, za prijavo (marec) pa obojestranski A3, vsebina obrazcev za poklicno in splošno maturo je sicer različna, vendar čas izpolnjevanja naj ne bi bil različen)</t>
  </si>
  <si>
    <t xml:space="preserve">Tiskanje prijavnic in predprijavnic </t>
  </si>
  <si>
    <t>Teoretično kandidati pošiljajo sami, praktično pa to zanje delajo tajniki</t>
  </si>
  <si>
    <t>Število kandidatov s posebnimi potrebami na PM in SM</t>
  </si>
  <si>
    <t>Prijava kandidata pri tajniku poklicne mature</t>
  </si>
  <si>
    <t>Plačilo položnice</t>
  </si>
  <si>
    <t>Priprava vloge za pristop k prijavi</t>
  </si>
  <si>
    <t>Na spletni strani RIC pridobi tajnik (PM in SM)</t>
  </si>
  <si>
    <t>Pridobitev zapisnika - formularja za pisni del izpitov poklicne mature</t>
  </si>
  <si>
    <t>Število zapisnikov pisnega dela izpitov na PM</t>
  </si>
  <si>
    <t>Število uspešnih pritožb na SM in PM</t>
  </si>
  <si>
    <t xml:space="preserve">Tajnik RIC </t>
  </si>
  <si>
    <t>Ta dela za komisijo administrativna opravila</t>
  </si>
  <si>
    <t xml:space="preserve">Tajnik </t>
  </si>
  <si>
    <t>Število predmetnih komisij</t>
  </si>
  <si>
    <t>Tiskanje letnega poročila za PM</t>
  </si>
  <si>
    <t>Naklada poročil za SM</t>
  </si>
  <si>
    <t>Naklada poročil za PM</t>
  </si>
  <si>
    <t>Naklada poročil je izražena v populaciji 1</t>
  </si>
  <si>
    <t>Priprava razpisa</t>
  </si>
  <si>
    <t xml:space="preserve">Večina ocenjevalcev je že v bazi, od npr. 1000 pa jih npr. 200 na leto pridobijo na novo oziroma se zamenjajo. </t>
  </si>
  <si>
    <t xml:space="preserve">V dnevnem časopisu in na oglasnih deskah v šoli. Večina se prav tako seznani preko razglasa ravnatelja v posamezni šoli. </t>
  </si>
  <si>
    <t>Pisno vodenje evidence o oddanem gradivu za splošno maturo (naloge)</t>
  </si>
  <si>
    <t>Državni izpitni center vodi evidenco o oddanem gradivu za splošno maturo (datum, podpis prejemika …), evidence izpolnjenega izpitnega gradiva, poročil o maturi</t>
  </si>
  <si>
    <t>Vodenje evidence je bilo opredeljeno kumulativno</t>
  </si>
  <si>
    <t>Število 21 letnih kandidatov PM za vse roke</t>
  </si>
  <si>
    <t>Število razredov kandidatov za poklicno maturo</t>
  </si>
  <si>
    <t>AA 1.1</t>
  </si>
  <si>
    <t>AA 1.2</t>
  </si>
  <si>
    <t>AA 2.1</t>
  </si>
  <si>
    <t>AA 2.2</t>
  </si>
  <si>
    <t>AA 2.3</t>
  </si>
  <si>
    <t>AA 2.4</t>
  </si>
  <si>
    <t>AA 3.1</t>
  </si>
  <si>
    <t>AA 3.2</t>
  </si>
  <si>
    <t>AA 3.3</t>
  </si>
  <si>
    <t>AA 4.1</t>
  </si>
  <si>
    <t>AA 4.2</t>
  </si>
  <si>
    <t>AA 4.3</t>
  </si>
  <si>
    <t>AA 4.4</t>
  </si>
  <si>
    <t>AA 5.1</t>
  </si>
  <si>
    <t>AA 5.2</t>
  </si>
  <si>
    <t>AA 5.3</t>
  </si>
  <si>
    <t>AA 5.4</t>
  </si>
  <si>
    <t>AA 5.5</t>
  </si>
  <si>
    <t>AA 5.6</t>
  </si>
  <si>
    <t>AA 6.1</t>
  </si>
  <si>
    <t>AA 6.2</t>
  </si>
  <si>
    <t>AA 7.1</t>
  </si>
  <si>
    <t>AA 7.2</t>
  </si>
  <si>
    <t>AA 8.1</t>
  </si>
  <si>
    <t>AA 8.2</t>
  </si>
  <si>
    <t>AA 9.1</t>
  </si>
  <si>
    <t>AA 9.2</t>
  </si>
  <si>
    <t>AA 10.1</t>
  </si>
  <si>
    <t>AA 10.2</t>
  </si>
  <si>
    <t>AA 10.3</t>
  </si>
  <si>
    <t>AA 11.1</t>
  </si>
  <si>
    <t>AA 11.2</t>
  </si>
  <si>
    <t>AA 12.1</t>
  </si>
  <si>
    <t>AA 12.2</t>
  </si>
  <si>
    <t>AA 12.3</t>
  </si>
  <si>
    <t>AA 13.1</t>
  </si>
  <si>
    <t>AA 13.2</t>
  </si>
  <si>
    <t>AA 14.1</t>
  </si>
  <si>
    <t>AA 14.2</t>
  </si>
  <si>
    <t>AA 15.1</t>
  </si>
  <si>
    <t>AA 15.2</t>
  </si>
  <si>
    <t>AA 15.3</t>
  </si>
  <si>
    <t>AA 16.1</t>
  </si>
  <si>
    <t>AA 16.2</t>
  </si>
  <si>
    <t>AA 17.1</t>
  </si>
  <si>
    <t>AA 17.2</t>
  </si>
  <si>
    <t>AA 18.1</t>
  </si>
  <si>
    <t>AA 18.2</t>
  </si>
  <si>
    <t>AA 18.3</t>
  </si>
  <si>
    <t>AA 18.4</t>
  </si>
  <si>
    <t>AA 19.1</t>
  </si>
  <si>
    <t>AA 19.2</t>
  </si>
  <si>
    <t>AA 20.1</t>
  </si>
  <si>
    <t>AA 20.2</t>
  </si>
  <si>
    <t>AA 20.3</t>
  </si>
  <si>
    <t>AA 20.4</t>
  </si>
  <si>
    <t>AA 21.1</t>
  </si>
  <si>
    <t>AA 21.2</t>
  </si>
  <si>
    <t>AA 22.1</t>
  </si>
  <si>
    <t>AA 22.2</t>
  </si>
  <si>
    <t>AA 22.3</t>
  </si>
  <si>
    <t>AA 22.4</t>
  </si>
  <si>
    <t>AA 23.1</t>
  </si>
  <si>
    <t>AA 23.2</t>
  </si>
  <si>
    <t>AA 23.3</t>
  </si>
  <si>
    <t>AA 24.1</t>
  </si>
  <si>
    <t>AA 24.2</t>
  </si>
  <si>
    <t>AA 25.1</t>
  </si>
  <si>
    <t>AA 25.2</t>
  </si>
  <si>
    <t>AA 25.3</t>
  </si>
  <si>
    <t>AA 25.4</t>
  </si>
  <si>
    <t>AA 25.5</t>
  </si>
  <si>
    <t>AA 26.1</t>
  </si>
  <si>
    <t>AA 26.2</t>
  </si>
  <si>
    <t>AA 27.1</t>
  </si>
  <si>
    <t>AA 27.2</t>
  </si>
  <si>
    <t>Prijava kandidatov s posebnimi potrebami na splošno/poklicno maturo</t>
  </si>
  <si>
    <t>Mnenje zdravnikov specialistov in odločbe o usmeritvi - ta je predmet ločene zakonodaje. RIC (Državna komisija za splošno maturo/Državna komisija za poklicno maturo 2 predmeta, 2 pa šola) na podlagi strokovnega menja določi prilagoditve na izpito (na podlagi odločbe tega ne morejo).</t>
  </si>
  <si>
    <t>Evidenca se vodi pisno ob predaji gradiva - podpisi (izpitnih kompletov s strani predmetnih komisij v sef na RIC, ob izdaji in vračanju zaradi iteracij/popravljanja v sef se vodi zapisnik vprašanj)</t>
  </si>
  <si>
    <t>Daljši čas izpolnjevanja, el. pot ni smiselna, ker kandidati potrebujejo osebno pomoč</t>
  </si>
  <si>
    <t>Posredovanje spričeval in obvestil o uspehu na splošni maturi šole</t>
  </si>
  <si>
    <t>Šola spričevala in obvestila o uspehu žigosa in podpiše ravnatelj</t>
  </si>
  <si>
    <t>Seznanitev z IO</t>
  </si>
  <si>
    <t>Vodenje evidence na RICu</t>
  </si>
  <si>
    <t xml:space="preserve">Vodenje evidence </t>
  </si>
  <si>
    <t>Šola se z obveznostmi seznani v področnih predpisih</t>
  </si>
  <si>
    <t>AA 10.4</t>
  </si>
  <si>
    <t>Elektronsko vodenje evidence oddanega izpitnega gradiva</t>
  </si>
  <si>
    <t>Šola se z izpitno obveznostjo seznani v področnih predpisih</t>
  </si>
  <si>
    <t>Šola pripravi in posreduje izpitne komplete v primeru SM in jih posreduje RICu</t>
  </si>
  <si>
    <t>ŠMK pripravi letno poročilo za SM</t>
  </si>
  <si>
    <t xml:space="preserve">Seznanitev z informacijsko obveznostjo </t>
  </si>
  <si>
    <t>Kandidat za opravljanje poklicne mature odda prijavo na šoli - posebni primeri (21 - letniki) v skladu s 4. členom pravilnika o poklicni maturi</t>
  </si>
  <si>
    <t>Število zapisnikov pisnega dela izpitov za SM in PM</t>
  </si>
  <si>
    <t>Pridobitev zapisnika o splošni maturi - formular za pisni del izpitov</t>
  </si>
  <si>
    <t>RIC pripravi analizo in izvede redakcijo prejetih poročil PM</t>
  </si>
  <si>
    <t>RIC pripravi analizo in izvede redakcijo prejetih poročil splošne mature</t>
  </si>
  <si>
    <t>Pridobivanje/prilaganje dokumentacije prijavi</t>
  </si>
  <si>
    <t>Št. predsednikov in tajnikov</t>
  </si>
  <si>
    <t>20% od št. vseh srednjih šol</t>
  </si>
  <si>
    <t>AA 13.3</t>
  </si>
  <si>
    <t>AA 13.4</t>
  </si>
  <si>
    <t>AA 16.3</t>
  </si>
  <si>
    <t>AA 16.4</t>
  </si>
  <si>
    <t>AA 22.5</t>
  </si>
  <si>
    <t>AA 23.4</t>
  </si>
  <si>
    <t>AA 26.3</t>
  </si>
  <si>
    <t>AA 26.4</t>
  </si>
  <si>
    <t>AA 27.3</t>
  </si>
  <si>
    <t>AA 27.4</t>
  </si>
  <si>
    <t>Nadzorni učitelj (splošna matura in poklicna matura) vodi zapisnik o poteku izpita pri pisnem izpitu</t>
  </si>
  <si>
    <t>ADMINISTR. STR.</t>
  </si>
  <si>
    <t>ADMINISTR. BREME</t>
  </si>
  <si>
    <t>korekcijski faktor</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</si>
</sst>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quot;SIT&quot;_-;\-* #,##0.00\ &quot;SIT&quot;_-;_-* &quot;-&quot;??\ &quot;SIT&quot;_-;_-@_-"/>
    <numFmt numFmtId="165" formatCode="_-* #,##0\ &quot;SIT&quot;_-;\-* #,##0\ &quot;SIT&quot;_-;_-* &quot;-&quot;\ &quot;SIT&quot;_-;_-@_-"/>
    <numFmt numFmtId="166" formatCode="_-* #,##0.00\ _S_I_T_-;\-* #,##0.00\ _S_I_T_-;_-* &quot;-&quot;??\ _S_I_T_-;_-@_-"/>
    <numFmt numFmtId="167" formatCode="_-* #,##0\ _S_I_T_-;\-* #,##0\ _S_I_T_-;_-* &quot;-&quot;\ _S_I_T_-;_-@_-"/>
    <numFmt numFmtId="168" formatCode="_-* #,##0.00\ [$EUR]_-;\-* #,##0.00\ [$EUR]_-;_-* &quot;-&quot;??\ [$EUR]_-;_-@_-"/>
    <numFmt numFmtId="169" formatCode="#,##0.00\ &quot;€&quot;"/>
    <numFmt numFmtId="170" formatCode="#,##0.00_ ;\-#,##0.00\ "/>
    <numFmt numFmtId="171" formatCode="0.0000"/>
    <numFmt numFmtId="172" formatCode="0.000"/>
    <numFmt numFmtId="173" formatCode="0.0"/>
    <numFmt numFmtId="174" formatCode="#,##0.0_ ;\-#,##0.0\ "/>
    <numFmt numFmtId="175" formatCode="#,##0.000_ ;\-#,##0.000\ "/>
    <numFmt numFmtId="176" formatCode="#,##0.0000_ ;\-#,##0.0000\ "/>
    <numFmt numFmtId="177" formatCode="#,##0.00000_ ;\-#,##0.00000\ "/>
    <numFmt numFmtId="178" formatCode="#,##0.000000_ ;\-#,##0.000000\ "/>
    <numFmt numFmtId="179" formatCode="#,##0_ ;\-#,##0\ "/>
    <numFmt numFmtId="180" formatCode="#,##0.0"/>
    <numFmt numFmtId="181" formatCode="#,##0.000"/>
    <numFmt numFmtId="182" formatCode="#,##0.0000"/>
    <numFmt numFmtId="183" formatCode="#,##0.00000"/>
    <numFmt numFmtId="184" formatCode="#,##0.000000"/>
  </numFmts>
  <fonts count="31">
    <font>
      <sz val="10"/>
      <name val="Arial"/>
      <family val="0"/>
    </font>
    <font>
      <u val="single"/>
      <sz val="7.5"/>
      <color indexed="12"/>
      <name val="Arial"/>
      <family val="2"/>
    </font>
    <font>
      <u val="single"/>
      <sz val="7.5"/>
      <color indexed="36"/>
      <name val="Arial"/>
      <family val="2"/>
    </font>
    <font>
      <sz val="8"/>
      <name val="Arial"/>
      <family val="2"/>
    </font>
    <font>
      <b/>
      <i/>
      <sz val="8"/>
      <name val="Arial"/>
      <family val="2"/>
    </font>
    <font>
      <sz val="8"/>
      <color indexed="12"/>
      <name val="Arial"/>
      <family val="2"/>
    </font>
    <font>
      <b/>
      <sz val="8"/>
      <name val="Arial"/>
      <family val="2"/>
    </font>
    <font>
      <b/>
      <sz val="12"/>
      <name val="Arial"/>
      <family val="2"/>
    </font>
    <font>
      <b/>
      <sz val="9"/>
      <name val="Tahoma"/>
      <family val="2"/>
    </font>
    <font>
      <sz val="9"/>
      <name val="Tahoma"/>
      <family val="2"/>
    </font>
    <font>
      <b/>
      <sz val="8"/>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color indexed="10"/>
      <name val="Arial"/>
      <family val="2"/>
    </font>
    <font>
      <sz val="8"/>
      <color indexed="10"/>
      <name val="Arial"/>
      <family val="2"/>
    </font>
    <font>
      <sz val="8"/>
      <name val="Tahoma"/>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0"/>
        <bgColor indexed="64"/>
      </patternFill>
    </fill>
    <fill>
      <patternFill patternType="solid">
        <fgColor indexed="61"/>
        <bgColor indexed="64"/>
      </patternFill>
    </fill>
    <fill>
      <patternFill patternType="solid">
        <fgColor indexed="9"/>
        <bgColor indexed="64"/>
      </patternFill>
    </fill>
  </fills>
  <borders count="6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medium"/>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style="medium"/>
      <right style="medium"/>
      <top style="thick"/>
      <bottom>
        <color indexed="63"/>
      </bottom>
    </border>
    <border>
      <left style="thick"/>
      <right style="medium"/>
      <top style="thick"/>
      <bottom>
        <color indexed="63"/>
      </bottom>
    </border>
    <border>
      <left>
        <color indexed="63"/>
      </left>
      <right style="medium"/>
      <top style="thick"/>
      <bottom>
        <color indexed="63"/>
      </bottom>
    </border>
    <border>
      <left style="medium"/>
      <right style="medium"/>
      <top style="thick"/>
      <bottom style="thin"/>
    </border>
    <border>
      <left>
        <color indexed="63"/>
      </left>
      <right>
        <color indexed="63"/>
      </right>
      <top style="thick"/>
      <bottom>
        <color indexed="63"/>
      </bottom>
    </border>
    <border>
      <left style="medium"/>
      <right style="medium"/>
      <top style="thin"/>
      <bottom style="thick"/>
    </border>
    <border>
      <left style="medium"/>
      <right style="medium"/>
      <top style="thin"/>
      <bottom>
        <color indexed="63"/>
      </bottom>
    </border>
    <border>
      <left>
        <color indexed="63"/>
      </left>
      <right style="medium"/>
      <top>
        <color indexed="63"/>
      </top>
      <bottom style="medium"/>
    </border>
    <border>
      <left>
        <color indexed="63"/>
      </left>
      <right style="thick"/>
      <top style="thick"/>
      <bottom>
        <color indexed="63"/>
      </bottom>
    </border>
    <border>
      <left>
        <color indexed="63"/>
      </left>
      <right style="thick"/>
      <top>
        <color indexed="63"/>
      </top>
      <bottom>
        <color indexed="63"/>
      </bottom>
    </border>
    <border>
      <left>
        <color indexed="63"/>
      </left>
      <right style="thick"/>
      <top>
        <color indexed="63"/>
      </top>
      <bottom style="thick"/>
    </border>
    <border>
      <left>
        <color indexed="63"/>
      </left>
      <right style="medium"/>
      <top style="thick"/>
      <bottom style="thin"/>
    </border>
    <border>
      <left>
        <color indexed="63"/>
      </left>
      <right style="medium"/>
      <top style="thin"/>
      <bottom style="thin"/>
    </border>
    <border>
      <left>
        <color indexed="63"/>
      </left>
      <right style="medium"/>
      <top style="thin"/>
      <bottom>
        <color indexed="63"/>
      </bottom>
    </border>
    <border>
      <left>
        <color indexed="63"/>
      </left>
      <right style="medium"/>
      <top style="thin"/>
      <bottom style="thick"/>
    </border>
    <border>
      <left style="medium"/>
      <right style="medium"/>
      <top>
        <color indexed="63"/>
      </top>
      <bottom style="thin"/>
    </border>
    <border>
      <left style="medium"/>
      <right style="medium"/>
      <top>
        <color indexed="63"/>
      </top>
      <bottom>
        <color indexed="63"/>
      </bottom>
    </border>
    <border>
      <left style="medium"/>
      <right style="medium"/>
      <top>
        <color indexed="63"/>
      </top>
      <bottom style="thick"/>
    </border>
    <border>
      <left style="medium"/>
      <right style="medium"/>
      <top style="thick"/>
      <bottom style="thick"/>
    </border>
    <border>
      <left style="thick"/>
      <right style="medium"/>
      <top style="thick"/>
      <bottom style="thick"/>
    </border>
    <border>
      <left style="thick"/>
      <right style="medium"/>
      <top>
        <color indexed="63"/>
      </top>
      <bottom style="thin"/>
    </border>
    <border>
      <left>
        <color indexed="63"/>
      </left>
      <right style="medium"/>
      <top>
        <color indexed="63"/>
      </top>
      <bottom style="thin"/>
    </border>
    <border>
      <left style="thick"/>
      <right style="medium"/>
      <top style="thin"/>
      <bottom style="thick"/>
    </border>
    <border>
      <left style="thick"/>
      <right style="medium"/>
      <top>
        <color indexed="63"/>
      </top>
      <bottom style="thick"/>
    </border>
    <border>
      <left style="medium"/>
      <right>
        <color indexed="63"/>
      </right>
      <top style="thick"/>
      <bottom style="thin"/>
    </border>
    <border>
      <left style="medium"/>
      <right>
        <color indexed="63"/>
      </right>
      <top style="thin"/>
      <bottom style="thin"/>
    </border>
    <border>
      <left style="thick"/>
      <right style="medium"/>
      <top style="thick"/>
      <bottom style="thin"/>
    </border>
    <border>
      <left style="thick"/>
      <right style="medium"/>
      <top style="thin"/>
      <bottom style="thin"/>
    </border>
    <border>
      <left style="thick"/>
      <right style="medium"/>
      <top>
        <color indexed="63"/>
      </top>
      <bottom>
        <color indexed="63"/>
      </bottom>
    </border>
    <border>
      <left style="medium"/>
      <right>
        <color indexed="63"/>
      </right>
      <top style="thick"/>
      <bottom>
        <color indexed="63"/>
      </bottom>
    </border>
    <border>
      <left style="thin"/>
      <right style="thin"/>
      <top style="thin"/>
      <bottom style="thin"/>
    </border>
    <border>
      <left style="medium"/>
      <right>
        <color indexed="63"/>
      </right>
      <top style="thin"/>
      <bottom>
        <color indexed="63"/>
      </bottom>
    </border>
    <border>
      <left style="medium"/>
      <right>
        <color indexed="63"/>
      </right>
      <top>
        <color indexed="63"/>
      </top>
      <bottom style="thin"/>
    </border>
    <border>
      <left style="medium"/>
      <right>
        <color indexed="63"/>
      </right>
      <top style="thin"/>
      <bottom style="thick"/>
    </border>
    <border>
      <left style="medium"/>
      <right>
        <color indexed="63"/>
      </right>
      <top>
        <color indexed="63"/>
      </top>
      <bottom style="thick"/>
    </border>
    <border>
      <left style="thick"/>
      <right style="medium"/>
      <top style="thin"/>
      <bottom>
        <color indexed="63"/>
      </bottom>
    </border>
    <border>
      <left style="medium"/>
      <right>
        <color indexed="63"/>
      </right>
      <top style="medium"/>
      <bottom style="medium"/>
    </border>
    <border>
      <left>
        <color indexed="63"/>
      </left>
      <right style="medium"/>
      <top style="medium"/>
      <bottom style="medium"/>
    </border>
    <border>
      <left style="thick"/>
      <right>
        <color indexed="63"/>
      </right>
      <top>
        <color indexed="63"/>
      </top>
      <bottom style="thick"/>
    </border>
    <border>
      <left>
        <color indexed="63"/>
      </left>
      <right>
        <color indexed="63"/>
      </right>
      <top>
        <color indexed="63"/>
      </top>
      <bottom style="thick"/>
    </border>
    <border>
      <left style="thick"/>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style="medium"/>
      <right style="thick"/>
      <top style="thick"/>
      <bottom>
        <color indexed="63"/>
      </bottom>
    </border>
    <border>
      <left style="medium"/>
      <right style="thick"/>
      <top style="thick"/>
      <bottom style="thin"/>
    </border>
    <border>
      <left style="medium"/>
      <right style="thick"/>
      <top style="thin"/>
      <bottom style="thin"/>
    </border>
    <border>
      <left style="medium"/>
      <right style="thick"/>
      <top style="thin"/>
      <bottom>
        <color indexed="63"/>
      </bottom>
    </border>
    <border>
      <left style="medium"/>
      <right style="thick"/>
      <top style="thin"/>
      <bottom style="thick"/>
    </border>
    <border>
      <left style="medium"/>
      <right style="thick"/>
      <top>
        <color indexed="63"/>
      </top>
      <bottom style="thin"/>
    </border>
    <border>
      <left style="thick"/>
      <right style="thick"/>
      <top>
        <color indexed="63"/>
      </top>
      <bottom style="thick"/>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3" borderId="0" applyNumberFormat="0" applyBorder="0" applyAlignment="0" applyProtection="0"/>
    <xf numFmtId="0" fontId="14" fillId="20" borderId="1" applyNumberFormat="0" applyAlignment="0" applyProtection="0"/>
    <xf numFmtId="0" fontId="15" fillId="21" borderId="2" applyNumberFormat="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1" fillId="0" borderId="0" applyNumberFormat="0" applyFill="0" applyBorder="0" applyAlignment="0" applyProtection="0"/>
    <xf numFmtId="0" fontId="21" fillId="7" borderId="1" applyNumberFormat="0" applyAlignment="0" applyProtection="0"/>
    <xf numFmtId="0" fontId="22" fillId="0" borderId="6" applyNumberFormat="0" applyFill="0" applyAlignment="0" applyProtection="0"/>
    <xf numFmtId="0" fontId="23" fillId="22" borderId="0" applyNumberFormat="0" applyBorder="0" applyAlignment="0" applyProtection="0"/>
    <xf numFmtId="0" fontId="0" fillId="23" borderId="7" applyNumberFormat="0" applyFont="0" applyAlignment="0" applyProtection="0"/>
    <xf numFmtId="0" fontId="2" fillId="0" borderId="0" applyNumberFormat="0" applyFill="0" applyBorder="0" applyAlignment="0" applyProtection="0"/>
    <xf numFmtId="9" fontId="0" fillId="0" borderId="0" applyFont="0" applyFill="0" applyBorder="0" applyAlignment="0" applyProtection="0"/>
    <xf numFmtId="0" fontId="24" fillId="20" borderId="8" applyNumberFormat="0" applyAlignment="0" applyProtection="0"/>
    <xf numFmtId="0" fontId="25" fillId="0" borderId="0" applyNumberFormat="0" applyFill="0" applyBorder="0" applyAlignment="0" applyProtection="0"/>
    <xf numFmtId="0" fontId="26"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7" fillId="0" borderId="0" applyNumberFormat="0" applyFill="0" applyBorder="0" applyAlignment="0" applyProtection="0"/>
  </cellStyleXfs>
  <cellXfs count="229">
    <xf numFmtId="0" fontId="0" fillId="0" borderId="0" xfId="0"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Alignment="1">
      <alignment/>
    </xf>
    <xf numFmtId="0" fontId="5" fillId="0" borderId="0" xfId="0" applyFont="1" applyBorder="1" applyAlignment="1">
      <alignment/>
    </xf>
    <xf numFmtId="0" fontId="3" fillId="0" borderId="0" xfId="0" applyFont="1" applyBorder="1" applyAlignment="1">
      <alignment/>
    </xf>
    <xf numFmtId="0" fontId="3" fillId="0" borderId="0" xfId="0" applyFont="1" applyAlignment="1">
      <alignment/>
    </xf>
    <xf numFmtId="0" fontId="3" fillId="0" borderId="0" xfId="0" applyFont="1" applyFill="1" applyAlignment="1">
      <alignment/>
    </xf>
    <xf numFmtId="0" fontId="3" fillId="0" borderId="10" xfId="0" applyFont="1" applyFill="1" applyBorder="1" applyAlignment="1">
      <alignment horizontal="left" vertical="center" wrapText="1"/>
    </xf>
    <xf numFmtId="0" fontId="3" fillId="0" borderId="0" xfId="0" applyFont="1" applyBorder="1" applyAlignment="1">
      <alignment wrapText="1"/>
    </xf>
    <xf numFmtId="0" fontId="6" fillId="0" borderId="0" xfId="0" applyFont="1" applyAlignment="1">
      <alignment/>
    </xf>
    <xf numFmtId="0" fontId="3" fillId="0" borderId="0" xfId="0" applyFont="1" applyBorder="1" applyAlignment="1">
      <alignment/>
    </xf>
    <xf numFmtId="0" fontId="3" fillId="0" borderId="11" xfId="0" applyFont="1" applyBorder="1" applyAlignment="1">
      <alignment/>
    </xf>
    <xf numFmtId="0" fontId="3" fillId="0" borderId="12" xfId="0" applyFont="1" applyBorder="1" applyAlignment="1">
      <alignment/>
    </xf>
    <xf numFmtId="0" fontId="3" fillId="0" borderId="11" xfId="0" applyFont="1" applyBorder="1" applyAlignment="1">
      <alignment/>
    </xf>
    <xf numFmtId="0" fontId="3" fillId="0" borderId="13" xfId="0" applyFont="1" applyFill="1" applyBorder="1" applyAlignment="1">
      <alignment/>
    </xf>
    <xf numFmtId="168" fontId="6" fillId="24" borderId="14" xfId="0" applyNumberFormat="1" applyFont="1" applyFill="1" applyBorder="1" applyAlignment="1">
      <alignment horizontal="center" vertical="center" wrapText="1"/>
    </xf>
    <xf numFmtId="0" fontId="6" fillId="0" borderId="14" xfId="0" applyFont="1" applyBorder="1" applyAlignment="1">
      <alignment horizontal="center" vertical="center" wrapText="1"/>
    </xf>
    <xf numFmtId="0" fontId="6" fillId="11" borderId="14" xfId="0" applyFont="1" applyFill="1" applyBorder="1" applyAlignment="1">
      <alignment horizontal="center" vertical="center" wrapText="1"/>
    </xf>
    <xf numFmtId="0" fontId="6" fillId="25" borderId="14" xfId="0" applyFont="1" applyFill="1" applyBorder="1" applyAlignment="1">
      <alignment horizontal="center" vertical="center" wrapText="1"/>
    </xf>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7" fillId="0" borderId="0" xfId="0" applyFont="1" applyAlignment="1">
      <alignment/>
    </xf>
    <xf numFmtId="0" fontId="7" fillId="0" borderId="0" xfId="0" applyFont="1" applyFill="1" applyAlignment="1">
      <alignment/>
    </xf>
    <xf numFmtId="0" fontId="10" fillId="0" borderId="17" xfId="0" applyFont="1" applyFill="1" applyBorder="1" applyAlignment="1">
      <alignment horizontal="center"/>
    </xf>
    <xf numFmtId="0" fontId="3" fillId="0" borderId="18" xfId="0" applyFont="1" applyBorder="1" applyAlignment="1">
      <alignment/>
    </xf>
    <xf numFmtId="0" fontId="6" fillId="0" borderId="0" xfId="0" applyFont="1" applyBorder="1" applyAlignment="1">
      <alignment horizontal="left"/>
    </xf>
    <xf numFmtId="0" fontId="10" fillId="0" borderId="10" xfId="0" applyFont="1" applyFill="1" applyBorder="1" applyAlignment="1">
      <alignment horizontal="center"/>
    </xf>
    <xf numFmtId="0" fontId="10" fillId="0" borderId="19" xfId="0" applyFont="1" applyFill="1" applyBorder="1" applyAlignment="1">
      <alignment horizontal="center"/>
    </xf>
    <xf numFmtId="0" fontId="3" fillId="0" borderId="17" xfId="0" applyFont="1" applyFill="1" applyBorder="1" applyAlignment="1">
      <alignment horizontal="center" wrapText="1"/>
    </xf>
    <xf numFmtId="0" fontId="3" fillId="0" borderId="10" xfId="0" applyFont="1" applyFill="1" applyBorder="1" applyAlignment="1" applyProtection="1">
      <alignment horizontal="center" wrapText="1"/>
      <protection locked="0"/>
    </xf>
    <xf numFmtId="0" fontId="3" fillId="0" borderId="20" xfId="0" applyFont="1" applyFill="1" applyBorder="1" applyAlignment="1" applyProtection="1">
      <alignment horizontal="center" vertical="center" wrapText="1"/>
      <protection locked="0"/>
    </xf>
    <xf numFmtId="0" fontId="3" fillId="0" borderId="19" xfId="0" applyFont="1" applyFill="1" applyBorder="1" applyAlignment="1" applyProtection="1">
      <alignment horizontal="center" vertical="center" wrapText="1"/>
      <protection locked="0"/>
    </xf>
    <xf numFmtId="0" fontId="3" fillId="0" borderId="10" xfId="0" applyFont="1" applyFill="1" applyBorder="1" applyAlignment="1" applyProtection="1">
      <alignment horizontal="left" vertical="center" wrapText="1"/>
      <protection locked="0"/>
    </xf>
    <xf numFmtId="0" fontId="3" fillId="0" borderId="10" xfId="0" applyFont="1" applyFill="1" applyBorder="1" applyAlignment="1">
      <alignment wrapText="1"/>
    </xf>
    <xf numFmtId="0" fontId="3" fillId="0" borderId="19" xfId="0" applyFont="1" applyFill="1" applyBorder="1" applyAlignment="1">
      <alignment wrapText="1"/>
    </xf>
    <xf numFmtId="0" fontId="3" fillId="0" borderId="12" xfId="0" applyFont="1" applyBorder="1" applyAlignment="1">
      <alignment wrapText="1"/>
    </xf>
    <xf numFmtId="0" fontId="3" fillId="0" borderId="21" xfId="0" applyFont="1" applyBorder="1" applyAlignment="1">
      <alignment wrapText="1"/>
    </xf>
    <xf numFmtId="0" fontId="3" fillId="0" borderId="0" xfId="0" applyFont="1" applyAlignment="1">
      <alignment wrapText="1"/>
    </xf>
    <xf numFmtId="0" fontId="3" fillId="0" borderId="22" xfId="0" applyFont="1" applyBorder="1" applyAlignment="1">
      <alignment wrapText="1"/>
    </xf>
    <xf numFmtId="168" fontId="3" fillId="0" borderId="0" xfId="0" applyNumberFormat="1" applyFont="1" applyBorder="1" applyAlignment="1">
      <alignment wrapText="1"/>
    </xf>
    <xf numFmtId="0" fontId="3" fillId="0" borderId="23" xfId="0" applyFont="1" applyBorder="1" applyAlignment="1">
      <alignment wrapText="1"/>
    </xf>
    <xf numFmtId="0" fontId="3" fillId="0" borderId="0" xfId="0" applyFont="1" applyBorder="1" applyAlignment="1">
      <alignment horizontal="center" wrapText="1"/>
    </xf>
    <xf numFmtId="168" fontId="3" fillId="0" borderId="0" xfId="0" applyNumberFormat="1" applyFont="1" applyAlignment="1">
      <alignment wrapText="1"/>
    </xf>
    <xf numFmtId="0" fontId="3" fillId="0" borderId="24" xfId="0" applyFont="1" applyBorder="1" applyAlignment="1">
      <alignment wrapText="1"/>
    </xf>
    <xf numFmtId="0" fontId="3" fillId="0" borderId="0" xfId="0" applyFont="1" applyAlignment="1">
      <alignment horizontal="center" wrapText="1"/>
    </xf>
    <xf numFmtId="0" fontId="3" fillId="0" borderId="25" xfId="0" applyFont="1" applyFill="1" applyBorder="1" applyAlignment="1" applyProtection="1">
      <alignment horizontal="left" vertical="center" wrapText="1"/>
      <protection locked="0"/>
    </xf>
    <xf numFmtId="0" fontId="6" fillId="0" borderId="17" xfId="0" applyFont="1" applyFill="1" applyBorder="1" applyAlignment="1" applyProtection="1">
      <alignment horizontal="center" vertical="center" wrapText="1"/>
      <protection locked="0"/>
    </xf>
    <xf numFmtId="0" fontId="3" fillId="0" borderId="17" xfId="0" applyFont="1" applyFill="1" applyBorder="1" applyAlignment="1" applyProtection="1">
      <alignment horizontal="center" vertical="center" wrapText="1"/>
      <protection locked="0"/>
    </xf>
    <xf numFmtId="168" fontId="3" fillId="0" borderId="17" xfId="0" applyNumberFormat="1" applyFont="1" applyFill="1" applyBorder="1" applyAlignment="1" applyProtection="1">
      <alignment wrapText="1"/>
      <protection locked="0"/>
    </xf>
    <xf numFmtId="0" fontId="3" fillId="0" borderId="26" xfId="0" applyFont="1" applyFill="1" applyBorder="1" applyAlignment="1" applyProtection="1">
      <alignment horizontal="left" vertical="center" wrapText="1"/>
      <protection locked="0"/>
    </xf>
    <xf numFmtId="0" fontId="6" fillId="0" borderId="10" xfId="0" applyFont="1" applyFill="1" applyBorder="1" applyAlignment="1" applyProtection="1">
      <alignment horizontal="center" vertical="center" wrapText="1"/>
      <protection locked="0"/>
    </xf>
    <xf numFmtId="0" fontId="3" fillId="0" borderId="10" xfId="0" applyFont="1" applyFill="1" applyBorder="1" applyAlignment="1" applyProtection="1">
      <alignment horizontal="center" vertical="center" wrapText="1"/>
      <protection locked="0"/>
    </xf>
    <xf numFmtId="168" fontId="3" fillId="0" borderId="10" xfId="0" applyNumberFormat="1" applyFont="1" applyFill="1" applyBorder="1" applyAlignment="1" applyProtection="1">
      <alignment wrapText="1"/>
      <protection locked="0"/>
    </xf>
    <xf numFmtId="0" fontId="3" fillId="0" borderId="27" xfId="0" applyFont="1" applyFill="1" applyBorder="1" applyAlignment="1" applyProtection="1">
      <alignment horizontal="left" vertical="center" wrapText="1"/>
      <protection locked="0"/>
    </xf>
    <xf numFmtId="0" fontId="6" fillId="0" borderId="20" xfId="0" applyFont="1" applyFill="1" applyBorder="1" applyAlignment="1" applyProtection="1">
      <alignment horizontal="center" vertical="center" wrapText="1"/>
      <protection locked="0"/>
    </xf>
    <xf numFmtId="0" fontId="3" fillId="0" borderId="20" xfId="0" applyFont="1" applyFill="1" applyBorder="1" applyAlignment="1" applyProtection="1">
      <alignment horizontal="left" vertical="center" wrapText="1"/>
      <protection locked="0"/>
    </xf>
    <xf numFmtId="168" fontId="3" fillId="0" borderId="20" xfId="0" applyNumberFormat="1" applyFont="1" applyFill="1" applyBorder="1" applyAlignment="1" applyProtection="1">
      <alignment wrapText="1"/>
      <protection locked="0"/>
    </xf>
    <xf numFmtId="0" fontId="3" fillId="0" borderId="28" xfId="0" applyFont="1" applyFill="1" applyBorder="1" applyAlignment="1" applyProtection="1">
      <alignment horizontal="left" vertical="center" wrapText="1"/>
      <protection locked="0"/>
    </xf>
    <xf numFmtId="0" fontId="6" fillId="0" borderId="19" xfId="0" applyFont="1" applyFill="1" applyBorder="1" applyAlignment="1" applyProtection="1">
      <alignment horizontal="center" vertical="center" wrapText="1"/>
      <protection locked="0"/>
    </xf>
    <xf numFmtId="168" fontId="3" fillId="0" borderId="19" xfId="0" applyNumberFormat="1" applyFont="1" applyFill="1" applyBorder="1" applyAlignment="1" applyProtection="1">
      <alignment wrapText="1"/>
      <protection locked="0"/>
    </xf>
    <xf numFmtId="0" fontId="3" fillId="0" borderId="17" xfId="0" applyFont="1" applyFill="1" applyBorder="1" applyAlignment="1" applyProtection="1">
      <alignment horizontal="left" vertical="center" wrapText="1"/>
      <protection locked="0"/>
    </xf>
    <xf numFmtId="0" fontId="6" fillId="0" borderId="17" xfId="0" applyFont="1" applyFill="1" applyBorder="1" applyAlignment="1">
      <alignment horizontal="center" wrapText="1"/>
    </xf>
    <xf numFmtId="0" fontId="3" fillId="0" borderId="17" xfId="0" applyFont="1" applyFill="1" applyBorder="1" applyAlignment="1">
      <alignment horizontal="left" vertical="center" wrapText="1"/>
    </xf>
    <xf numFmtId="0" fontId="3" fillId="0" borderId="14" xfId="0" applyFont="1" applyFill="1" applyBorder="1" applyAlignment="1">
      <alignment horizontal="center" wrapText="1"/>
    </xf>
    <xf numFmtId="0" fontId="3" fillId="0" borderId="17" xfId="0" applyFont="1" applyFill="1" applyBorder="1" applyAlignment="1" applyProtection="1">
      <alignment horizontal="center" wrapText="1"/>
      <protection locked="0"/>
    </xf>
    <xf numFmtId="0" fontId="6" fillId="0" borderId="10" xfId="0" applyFont="1" applyFill="1" applyBorder="1" applyAlignment="1" applyProtection="1">
      <alignment horizontal="center" wrapText="1"/>
      <protection locked="0"/>
    </xf>
    <xf numFmtId="0" fontId="3" fillId="0" borderId="10" xfId="0" applyFont="1" applyFill="1" applyBorder="1" applyAlignment="1" applyProtection="1">
      <alignment horizontal="left" wrapText="1"/>
      <protection locked="0"/>
    </xf>
    <xf numFmtId="0" fontId="3" fillId="0" borderId="10" xfId="0" applyFont="1" applyFill="1" applyBorder="1" applyAlignment="1">
      <alignment horizontal="center" wrapText="1"/>
    </xf>
    <xf numFmtId="0" fontId="3" fillId="0" borderId="29" xfId="0" applyFont="1" applyFill="1" applyBorder="1" applyAlignment="1">
      <alignment horizontal="center" wrapText="1"/>
    </xf>
    <xf numFmtId="0" fontId="3" fillId="0" borderId="14" xfId="0" applyFont="1" applyFill="1" applyBorder="1" applyAlignment="1">
      <alignment horizontal="left" vertical="center" wrapText="1"/>
    </xf>
    <xf numFmtId="3" fontId="3" fillId="0" borderId="17" xfId="0" applyNumberFormat="1" applyFont="1" applyFill="1" applyBorder="1" applyAlignment="1">
      <alignment horizontal="center" wrapText="1"/>
    </xf>
    <xf numFmtId="0" fontId="3" fillId="0" borderId="29" xfId="0" applyFont="1" applyFill="1" applyBorder="1" applyAlignment="1" applyProtection="1">
      <alignment horizontal="left" vertical="center" wrapText="1"/>
      <protection locked="0"/>
    </xf>
    <xf numFmtId="168" fontId="3" fillId="0" borderId="14" xfId="0" applyNumberFormat="1" applyFont="1" applyFill="1" applyBorder="1" applyAlignment="1" applyProtection="1">
      <alignment wrapText="1"/>
      <protection locked="0"/>
    </xf>
    <xf numFmtId="0" fontId="6" fillId="0" borderId="10" xfId="0" applyFont="1" applyFill="1" applyBorder="1" applyAlignment="1">
      <alignment horizontal="center" vertical="center" wrapText="1"/>
    </xf>
    <xf numFmtId="0" fontId="3" fillId="0" borderId="20" xfId="0" applyFont="1" applyFill="1" applyBorder="1" applyAlignment="1">
      <alignment horizontal="left" vertical="center" wrapText="1"/>
    </xf>
    <xf numFmtId="168" fontId="3" fillId="0" borderId="29" xfId="0" applyNumberFormat="1" applyFont="1" applyFill="1" applyBorder="1" applyAlignment="1" applyProtection="1">
      <alignment wrapText="1"/>
      <protection locked="0"/>
    </xf>
    <xf numFmtId="0" fontId="3" fillId="0" borderId="30" xfId="0" applyFont="1" applyFill="1" applyBorder="1" applyAlignment="1">
      <alignment horizontal="left" vertical="center" wrapText="1"/>
    </xf>
    <xf numFmtId="0" fontId="3" fillId="0" borderId="19" xfId="0" applyFont="1" applyFill="1" applyBorder="1" applyAlignment="1" applyProtection="1">
      <alignment horizontal="center" wrapText="1"/>
      <protection locked="0"/>
    </xf>
    <xf numFmtId="0" fontId="6" fillId="0" borderId="29" xfId="0" applyFont="1" applyFill="1" applyBorder="1" applyAlignment="1" applyProtection="1">
      <alignment horizontal="center" vertical="center" wrapText="1"/>
      <protection locked="0"/>
    </xf>
    <xf numFmtId="0" fontId="3" fillId="0" borderId="29" xfId="0" applyFont="1" applyFill="1" applyBorder="1" applyAlignment="1" applyProtection="1">
      <alignment horizontal="center" vertical="center" wrapText="1"/>
      <protection locked="0"/>
    </xf>
    <xf numFmtId="0" fontId="3" fillId="0" borderId="20" xfId="0" applyFont="1" applyFill="1" applyBorder="1" applyAlignment="1">
      <alignment wrapText="1"/>
    </xf>
    <xf numFmtId="0" fontId="3" fillId="0" borderId="26" xfId="0" applyFont="1" applyFill="1" applyBorder="1" applyAlignment="1">
      <alignment wrapText="1"/>
    </xf>
    <xf numFmtId="0" fontId="6" fillId="0" borderId="10" xfId="0" applyFont="1" applyFill="1" applyBorder="1" applyAlignment="1" applyProtection="1">
      <alignment horizontal="center" vertical="center" wrapText="1"/>
      <protection locked="0"/>
    </xf>
    <xf numFmtId="0" fontId="3" fillId="26" borderId="10" xfId="0" applyFont="1" applyFill="1" applyBorder="1" applyAlignment="1" applyProtection="1">
      <alignment horizontal="left" vertical="center" wrapText="1"/>
      <protection locked="0"/>
    </xf>
    <xf numFmtId="1" fontId="3" fillId="0" borderId="20" xfId="0" applyNumberFormat="1" applyFont="1" applyFill="1" applyBorder="1" applyAlignment="1" applyProtection="1">
      <alignment horizontal="center" vertical="center" wrapText="1"/>
      <protection locked="0"/>
    </xf>
    <xf numFmtId="0" fontId="28" fillId="0" borderId="0" xfId="0" applyFont="1" applyAlignment="1">
      <alignment wrapText="1"/>
    </xf>
    <xf numFmtId="0" fontId="3" fillId="0" borderId="30" xfId="0" applyFont="1" applyFill="1" applyBorder="1" applyAlignment="1" applyProtection="1">
      <alignment horizontal="center" vertical="center" wrapText="1"/>
      <protection locked="0"/>
    </xf>
    <xf numFmtId="0" fontId="3" fillId="26" borderId="10" xfId="0" applyFont="1" applyFill="1" applyBorder="1" applyAlignment="1">
      <alignment wrapText="1"/>
    </xf>
    <xf numFmtId="0" fontId="29" fillId="0" borderId="27" xfId="0" applyFont="1" applyFill="1" applyBorder="1" applyAlignment="1" applyProtection="1">
      <alignment horizontal="left" vertical="center" wrapText="1"/>
      <protection locked="0"/>
    </xf>
    <xf numFmtId="0" fontId="3" fillId="0" borderId="30" xfId="0" applyFont="1" applyFill="1" applyBorder="1" applyAlignment="1" applyProtection="1">
      <alignment horizontal="left" vertical="center" wrapText="1"/>
      <protection locked="0"/>
    </xf>
    <xf numFmtId="0" fontId="3" fillId="0" borderId="20" xfId="0" applyFont="1" applyFill="1" applyBorder="1" applyAlignment="1" applyProtection="1">
      <alignment horizontal="left" wrapText="1"/>
      <protection locked="0"/>
    </xf>
    <xf numFmtId="0" fontId="3" fillId="0" borderId="29" xfId="0" applyFont="1" applyFill="1" applyBorder="1" applyAlignment="1">
      <alignment horizontal="left" vertical="center" wrapText="1"/>
    </xf>
    <xf numFmtId="0" fontId="3" fillId="0" borderId="29" xfId="0" applyFont="1" applyFill="1" applyBorder="1" applyAlignment="1" applyProtection="1">
      <alignment horizontal="left" wrapText="1"/>
      <protection locked="0"/>
    </xf>
    <xf numFmtId="0" fontId="3" fillId="26" borderId="20" xfId="0" applyFont="1" applyFill="1" applyBorder="1" applyAlignment="1" applyProtection="1">
      <alignment horizontal="left" vertical="center" wrapText="1"/>
      <protection locked="0"/>
    </xf>
    <xf numFmtId="0" fontId="3" fillId="0" borderId="0" xfId="0" applyFont="1" applyAlignment="1">
      <alignment horizontal="left" wrapText="1"/>
    </xf>
    <xf numFmtId="0" fontId="3" fillId="0" borderId="0" xfId="0" applyFont="1" applyBorder="1" applyAlignment="1">
      <alignment horizontal="left" wrapText="1"/>
    </xf>
    <xf numFmtId="0" fontId="6" fillId="0" borderId="14" xfId="0" applyFont="1" applyBorder="1" applyAlignment="1">
      <alignment horizontal="left" vertical="center" wrapText="1"/>
    </xf>
    <xf numFmtId="0" fontId="3" fillId="0" borderId="17" xfId="0" applyFont="1" applyFill="1" applyBorder="1" applyAlignment="1">
      <alignment horizontal="left" wrapText="1"/>
    </xf>
    <xf numFmtId="0" fontId="3" fillId="0" borderId="19" xfId="0" applyFont="1" applyFill="1" applyBorder="1" applyAlignment="1" applyProtection="1">
      <alignment horizontal="left" vertical="center" wrapText="1"/>
      <protection locked="0"/>
    </xf>
    <xf numFmtId="0" fontId="3" fillId="0" borderId="19" xfId="0" applyFont="1" applyFill="1" applyBorder="1" applyAlignment="1" applyProtection="1">
      <alignment horizontal="left" wrapText="1"/>
      <protection locked="0"/>
    </xf>
    <xf numFmtId="0" fontId="3" fillId="26" borderId="29" xfId="0" applyFont="1" applyFill="1" applyBorder="1" applyAlignment="1" applyProtection="1">
      <alignment horizontal="left" vertical="center" wrapText="1"/>
      <protection locked="0"/>
    </xf>
    <xf numFmtId="0" fontId="3" fillId="26" borderId="20" xfId="0" applyFont="1" applyFill="1" applyBorder="1" applyAlignment="1">
      <alignment wrapText="1"/>
    </xf>
    <xf numFmtId="0" fontId="3" fillId="0" borderId="31" xfId="0" applyFont="1" applyFill="1" applyBorder="1" applyAlignment="1" applyProtection="1">
      <alignment horizontal="center" vertical="center" wrapText="1"/>
      <protection locked="0"/>
    </xf>
    <xf numFmtId="0" fontId="3" fillId="0" borderId="14" xfId="0" applyFont="1" applyFill="1" applyBorder="1" applyAlignment="1" applyProtection="1">
      <alignment horizontal="center" vertical="center" wrapText="1"/>
      <protection locked="0"/>
    </xf>
    <xf numFmtId="0" fontId="10" fillId="0" borderId="20" xfId="0" applyFont="1" applyFill="1" applyBorder="1" applyAlignment="1">
      <alignment horizontal="center"/>
    </xf>
    <xf numFmtId="0" fontId="10" fillId="0" borderId="29" xfId="0" applyFont="1" applyFill="1" applyBorder="1" applyAlignment="1">
      <alignment horizontal="center"/>
    </xf>
    <xf numFmtId="0" fontId="3" fillId="0" borderId="31" xfId="0" applyFont="1" applyFill="1" applyBorder="1" applyAlignment="1" applyProtection="1">
      <alignment horizontal="left" vertical="center" wrapText="1"/>
      <protection locked="0"/>
    </xf>
    <xf numFmtId="0" fontId="29" fillId="0" borderId="31" xfId="0" applyFont="1" applyFill="1" applyBorder="1" applyAlignment="1" applyProtection="1">
      <alignment horizontal="left" vertical="center" wrapText="1"/>
      <protection locked="0"/>
    </xf>
    <xf numFmtId="3" fontId="3" fillId="0" borderId="29" xfId="0" applyNumberFormat="1" applyFont="1" applyFill="1" applyBorder="1" applyAlignment="1">
      <alignment horizontal="center" wrapText="1"/>
    </xf>
    <xf numFmtId="0" fontId="3" fillId="0" borderId="29" xfId="0" applyFont="1" applyFill="1" applyBorder="1" applyAlignment="1" applyProtection="1">
      <alignment horizontal="center" wrapText="1"/>
      <protection locked="0"/>
    </xf>
    <xf numFmtId="0" fontId="3" fillId="26" borderId="31" xfId="0" applyFont="1" applyFill="1" applyBorder="1" applyAlignment="1" applyProtection="1">
      <alignment horizontal="left" vertical="center" wrapText="1"/>
      <protection locked="0"/>
    </xf>
    <xf numFmtId="0" fontId="3" fillId="0" borderId="20" xfId="0" applyFont="1" applyFill="1" applyBorder="1" applyAlignment="1" applyProtection="1">
      <alignment horizontal="center" wrapText="1"/>
      <protection locked="0"/>
    </xf>
    <xf numFmtId="0" fontId="3" fillId="0" borderId="28" xfId="0" applyFont="1" applyFill="1" applyBorder="1" applyAlignment="1">
      <alignment horizontal="left" vertical="center" wrapText="1"/>
    </xf>
    <xf numFmtId="0" fontId="3" fillId="0" borderId="29" xfId="0" applyFont="1" applyFill="1" applyBorder="1" applyAlignment="1">
      <alignment horizontal="left" wrapText="1"/>
    </xf>
    <xf numFmtId="0" fontId="3" fillId="0" borderId="32" xfId="0" applyFont="1" applyFill="1" applyBorder="1" applyAlignment="1" applyProtection="1">
      <alignment horizontal="center" vertical="center" wrapText="1"/>
      <protection locked="0"/>
    </xf>
    <xf numFmtId="0" fontId="3" fillId="0" borderId="30" xfId="0" applyFont="1" applyFill="1" applyBorder="1" applyAlignment="1">
      <alignment horizontal="center" vertical="center" wrapText="1"/>
    </xf>
    <xf numFmtId="0" fontId="3" fillId="0" borderId="33" xfId="0" applyFont="1" applyFill="1" applyBorder="1" applyAlignment="1" applyProtection="1">
      <alignment horizontal="center" vertical="center" wrapText="1"/>
      <protection locked="0"/>
    </xf>
    <xf numFmtId="0" fontId="3" fillId="0" borderId="32"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34" xfId="0" applyFont="1" applyFill="1" applyBorder="1" applyAlignment="1">
      <alignment wrapText="1"/>
    </xf>
    <xf numFmtId="0" fontId="10" fillId="0" borderId="25" xfId="0" applyFont="1" applyFill="1" applyBorder="1" applyAlignment="1">
      <alignment horizontal="center"/>
    </xf>
    <xf numFmtId="0" fontId="10" fillId="0" borderId="26" xfId="0" applyFont="1" applyFill="1" applyBorder="1" applyAlignment="1">
      <alignment horizontal="center"/>
    </xf>
    <xf numFmtId="0" fontId="10" fillId="0" borderId="27" xfId="0" applyFont="1" applyFill="1" applyBorder="1" applyAlignment="1">
      <alignment horizontal="center"/>
    </xf>
    <xf numFmtId="0" fontId="10" fillId="0" borderId="28" xfId="0" applyFont="1" applyFill="1" applyBorder="1" applyAlignment="1">
      <alignment horizontal="center"/>
    </xf>
    <xf numFmtId="0" fontId="10" fillId="0" borderId="35" xfId="0" applyFont="1" applyFill="1" applyBorder="1" applyAlignment="1">
      <alignment horizontal="center"/>
    </xf>
    <xf numFmtId="0" fontId="6" fillId="0" borderId="25" xfId="0" applyFont="1" applyFill="1" applyBorder="1" applyAlignment="1">
      <alignment horizontal="center"/>
    </xf>
    <xf numFmtId="0" fontId="6" fillId="0" borderId="28" xfId="0" applyFont="1" applyFill="1" applyBorder="1" applyAlignment="1">
      <alignment horizontal="center"/>
    </xf>
    <xf numFmtId="0" fontId="10" fillId="22" borderId="26" xfId="0" applyFont="1" applyFill="1" applyBorder="1" applyAlignment="1">
      <alignment horizontal="center"/>
    </xf>
    <xf numFmtId="0" fontId="3" fillId="22" borderId="20" xfId="0" applyFont="1" applyFill="1" applyBorder="1" applyAlignment="1">
      <alignment wrapText="1"/>
    </xf>
    <xf numFmtId="0" fontId="6" fillId="22" borderId="20" xfId="0" applyFont="1" applyFill="1" applyBorder="1" applyAlignment="1" applyProtection="1">
      <alignment horizontal="center" vertical="center" wrapText="1"/>
      <protection locked="0"/>
    </xf>
    <xf numFmtId="0" fontId="3" fillId="22" borderId="10" xfId="0" applyFont="1" applyFill="1" applyBorder="1" applyAlignment="1" applyProtection="1">
      <alignment horizontal="left" vertical="center" wrapText="1"/>
      <protection locked="0"/>
    </xf>
    <xf numFmtId="0" fontId="3" fillId="22" borderId="20" xfId="0" applyFont="1" applyFill="1" applyBorder="1" applyAlignment="1" applyProtection="1">
      <alignment horizontal="center" vertical="center" wrapText="1"/>
      <protection locked="0"/>
    </xf>
    <xf numFmtId="168" fontId="3" fillId="22" borderId="20" xfId="0" applyNumberFormat="1" applyFont="1" applyFill="1" applyBorder="1" applyAlignment="1" applyProtection="1">
      <alignment wrapText="1"/>
      <protection locked="0"/>
    </xf>
    <xf numFmtId="0" fontId="6" fillId="0" borderId="30" xfId="0" applyFont="1" applyFill="1" applyBorder="1" applyAlignment="1">
      <alignment horizontal="center" vertical="center" wrapText="1"/>
    </xf>
    <xf numFmtId="0" fontId="3" fillId="0" borderId="19" xfId="0" applyFont="1" applyFill="1" applyBorder="1" applyAlignment="1">
      <alignment wrapText="1"/>
    </xf>
    <xf numFmtId="0" fontId="3" fillId="0" borderId="31" xfId="0" applyFont="1" applyFill="1" applyBorder="1" applyAlignment="1">
      <alignment horizontal="center" vertical="center" wrapText="1"/>
    </xf>
    <xf numFmtId="0" fontId="3" fillId="0" borderId="36" xfId="0" applyFont="1" applyFill="1" applyBorder="1" applyAlignment="1">
      <alignment wrapText="1"/>
    </xf>
    <xf numFmtId="0" fontId="3" fillId="0" borderId="37" xfId="0" applyFont="1" applyFill="1" applyBorder="1" applyAlignment="1" applyProtection="1">
      <alignment horizontal="center" vertical="center" wrapText="1"/>
      <protection locked="0"/>
    </xf>
    <xf numFmtId="0" fontId="10" fillId="0" borderId="31" xfId="0" applyFont="1" applyFill="1" applyBorder="1" applyAlignment="1">
      <alignment horizontal="center" wrapText="1"/>
    </xf>
    <xf numFmtId="0" fontId="3" fillId="0" borderId="38" xfId="0" applyFont="1" applyFill="1" applyBorder="1" applyAlignment="1">
      <alignment horizontal="center" vertical="center" wrapText="1"/>
    </xf>
    <xf numFmtId="0" fontId="3" fillId="0" borderId="39" xfId="0" applyFont="1" applyFill="1" applyBorder="1" applyAlignment="1">
      <alignment wrapText="1"/>
    </xf>
    <xf numFmtId="0" fontId="3" fillId="0" borderId="17" xfId="0" applyFont="1" applyFill="1" applyBorder="1" applyAlignment="1" applyProtection="1">
      <alignment wrapText="1"/>
      <protection locked="0"/>
    </xf>
    <xf numFmtId="0" fontId="10" fillId="0" borderId="30" xfId="0" applyFont="1" applyFill="1" applyBorder="1" applyAlignment="1">
      <alignment horizontal="center" wrapText="1"/>
    </xf>
    <xf numFmtId="0" fontId="6" fillId="0" borderId="14"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3" fillId="0" borderId="41" xfId="0" applyFont="1" applyFill="1" applyBorder="1" applyAlignment="1">
      <alignment wrapText="1"/>
    </xf>
    <xf numFmtId="0" fontId="3" fillId="0" borderId="15" xfId="0" applyFont="1" applyFill="1" applyBorder="1" applyAlignment="1" applyProtection="1">
      <alignment horizontal="center" vertical="center" wrapText="1"/>
      <protection locked="0"/>
    </xf>
    <xf numFmtId="0" fontId="3" fillId="0" borderId="42" xfId="0" applyFont="1" applyFill="1" applyBorder="1" applyAlignment="1" applyProtection="1">
      <alignment horizontal="center" vertical="center" wrapText="1"/>
      <protection locked="0"/>
    </xf>
    <xf numFmtId="0" fontId="6" fillId="0" borderId="30"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43"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0" xfId="0" applyFont="1" applyFill="1" applyBorder="1" applyAlignment="1">
      <alignment wrapText="1"/>
    </xf>
    <xf numFmtId="0" fontId="3" fillId="0" borderId="14"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30" xfId="0" applyFont="1" applyFill="1" applyBorder="1" applyAlignment="1" applyProtection="1">
      <alignment horizontal="center" vertical="center" wrapText="1"/>
      <protection locked="0"/>
    </xf>
    <xf numFmtId="0" fontId="3" fillId="0" borderId="19" xfId="0" applyFont="1" applyFill="1" applyBorder="1" applyAlignment="1">
      <alignment horizontal="center" vertical="center" wrapText="1"/>
    </xf>
    <xf numFmtId="0" fontId="3" fillId="0" borderId="14" xfId="0" applyFont="1" applyFill="1" applyBorder="1" applyAlignment="1" applyProtection="1">
      <alignment horizontal="center" vertical="center" wrapText="1"/>
      <protection locked="0"/>
    </xf>
    <xf numFmtId="0" fontId="3" fillId="0" borderId="31" xfId="0" applyFont="1" applyFill="1" applyBorder="1" applyAlignment="1" applyProtection="1">
      <alignment horizontal="center" vertical="center" wrapText="1"/>
      <protection locked="0"/>
    </xf>
    <xf numFmtId="0" fontId="10" fillId="0" borderId="14" xfId="0" applyFont="1" applyFill="1" applyBorder="1" applyAlignment="1">
      <alignment horizontal="center" vertical="center" wrapText="1"/>
    </xf>
    <xf numFmtId="0" fontId="10" fillId="0" borderId="30" xfId="0" applyFont="1" applyFill="1" applyBorder="1" applyAlignment="1">
      <alignment horizontal="center" vertical="center" wrapText="1"/>
    </xf>
    <xf numFmtId="0" fontId="6" fillId="0" borderId="44" xfId="0" applyFont="1" applyFill="1" applyBorder="1" applyAlignment="1">
      <alignment horizontal="center" vertical="center" wrapText="1"/>
    </xf>
    <xf numFmtId="0" fontId="6" fillId="0" borderId="44" xfId="0" applyFont="1" applyFill="1" applyBorder="1" applyAlignment="1">
      <alignment horizontal="center" vertical="center" wrapText="1"/>
    </xf>
    <xf numFmtId="0" fontId="3" fillId="0" borderId="45" xfId="0" applyFont="1" applyFill="1" applyBorder="1" applyAlignment="1">
      <alignment wrapText="1"/>
    </xf>
    <xf numFmtId="0" fontId="3" fillId="0" borderId="46"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3" fillId="26" borderId="38" xfId="0" applyFont="1" applyFill="1" applyBorder="1" applyAlignment="1">
      <alignment horizontal="center" vertical="center" wrapText="1"/>
    </xf>
    <xf numFmtId="0" fontId="3" fillId="26" borderId="39" xfId="0" applyFont="1" applyFill="1" applyBorder="1" applyAlignment="1">
      <alignment wrapText="1"/>
    </xf>
    <xf numFmtId="0" fontId="0" fillId="0" borderId="30" xfId="0" applyBorder="1" applyAlignment="1">
      <alignment horizontal="center" wrapText="1"/>
    </xf>
    <xf numFmtId="0" fontId="3" fillId="0" borderId="20" xfId="0" applyFont="1" applyFill="1" applyBorder="1" applyAlignment="1">
      <alignment horizontal="center" vertical="center" wrapText="1"/>
    </xf>
    <xf numFmtId="0" fontId="3" fillId="0" borderId="34"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47" xfId="0" applyFont="1" applyFill="1" applyBorder="1" applyAlignment="1">
      <alignment wrapText="1"/>
    </xf>
    <xf numFmtId="0" fontId="0" fillId="0" borderId="44" xfId="0" applyBorder="1" applyAlignment="1">
      <alignment horizontal="center" vertical="center" wrapText="1"/>
    </xf>
    <xf numFmtId="0" fontId="3" fillId="0" borderId="48" xfId="0" applyFont="1" applyFill="1" applyBorder="1" applyAlignment="1">
      <alignment horizontal="center" vertical="center" wrapText="1"/>
    </xf>
    <xf numFmtId="0" fontId="3" fillId="0" borderId="32" xfId="0" applyFont="1" applyFill="1" applyBorder="1" applyAlignment="1">
      <alignment horizontal="center" vertical="center" wrapText="1"/>
    </xf>
    <xf numFmtId="0" fontId="3" fillId="0" borderId="32" xfId="0" applyFont="1" applyFill="1" applyBorder="1" applyAlignment="1" applyProtection="1">
      <alignment horizontal="center" vertical="center" wrapText="1"/>
      <protection locked="0"/>
    </xf>
    <xf numFmtId="0" fontId="3" fillId="0" borderId="33" xfId="0" applyFont="1" applyFill="1" applyBorder="1" applyAlignment="1" applyProtection="1">
      <alignment horizontal="center" vertical="center" wrapText="1"/>
      <protection locked="0"/>
    </xf>
    <xf numFmtId="0" fontId="3" fillId="0" borderId="49" xfId="0" applyFont="1" applyFill="1" applyBorder="1" applyAlignment="1">
      <alignment wrapText="1"/>
    </xf>
    <xf numFmtId="0" fontId="4" fillId="0" borderId="18" xfId="0" applyFont="1" applyBorder="1" applyAlignment="1">
      <alignment wrapText="1"/>
    </xf>
    <xf numFmtId="0" fontId="3" fillId="0" borderId="0" xfId="0" applyFont="1" applyBorder="1" applyAlignment="1">
      <alignment wrapText="1"/>
    </xf>
    <xf numFmtId="0" fontId="4" fillId="0" borderId="50" xfId="0" applyFont="1" applyBorder="1" applyAlignment="1">
      <alignment horizontal="left"/>
    </xf>
    <xf numFmtId="0" fontId="4" fillId="0" borderId="51" xfId="0" applyFont="1" applyBorder="1" applyAlignment="1">
      <alignment horizontal="left"/>
    </xf>
    <xf numFmtId="0" fontId="3" fillId="0" borderId="52" xfId="0" applyFont="1" applyBorder="1" applyAlignment="1">
      <alignment wrapText="1"/>
    </xf>
    <xf numFmtId="0" fontId="3" fillId="0" borderId="53" xfId="0" applyFont="1" applyBorder="1" applyAlignment="1">
      <alignment wrapText="1"/>
    </xf>
    <xf numFmtId="0" fontId="3" fillId="0" borderId="54" xfId="0" applyFont="1" applyBorder="1" applyAlignment="1">
      <alignment wrapText="1"/>
    </xf>
    <xf numFmtId="0" fontId="3" fillId="0" borderId="11" xfId="0" applyFont="1" applyBorder="1" applyAlignment="1">
      <alignment wrapText="1"/>
    </xf>
    <xf numFmtId="0" fontId="3" fillId="0" borderId="12" xfId="0" applyFont="1" applyBorder="1" applyAlignment="1">
      <alignment wrapText="1"/>
    </xf>
    <xf numFmtId="0" fontId="3" fillId="0" borderId="54" xfId="0" applyFont="1" applyBorder="1" applyAlignment="1" applyProtection="1">
      <alignment wrapText="1"/>
      <protection locked="0"/>
    </xf>
    <xf numFmtId="0" fontId="3" fillId="0" borderId="0" xfId="0" applyFont="1" applyBorder="1" applyAlignment="1" applyProtection="1">
      <alignment wrapText="1"/>
      <protection locked="0"/>
    </xf>
    <xf numFmtId="0" fontId="6" fillId="0" borderId="0" xfId="0" applyFont="1" applyBorder="1" applyAlignment="1">
      <alignment horizontal="left" vertical="center" wrapText="1"/>
    </xf>
    <xf numFmtId="0" fontId="6" fillId="0" borderId="0" xfId="0" applyFont="1" applyBorder="1" applyAlignment="1">
      <alignment horizontal="left" vertical="center" wrapText="1"/>
    </xf>
    <xf numFmtId="0" fontId="4" fillId="0" borderId="55" xfId="0" applyFont="1" applyBorder="1" applyAlignment="1">
      <alignment wrapText="1"/>
    </xf>
    <xf numFmtId="0" fontId="4" fillId="0" borderId="56" xfId="0" applyFont="1" applyBorder="1" applyAlignment="1">
      <alignment wrapText="1"/>
    </xf>
    <xf numFmtId="0" fontId="3" fillId="0" borderId="56" xfId="0" applyFont="1" applyBorder="1" applyAlignment="1">
      <alignment wrapText="1"/>
    </xf>
    <xf numFmtId="0" fontId="3" fillId="0" borderId="57" xfId="0" applyFont="1" applyBorder="1" applyAlignment="1">
      <alignment wrapText="1"/>
    </xf>
    <xf numFmtId="0" fontId="3" fillId="0" borderId="32" xfId="0" applyFont="1" applyFill="1" applyBorder="1" applyAlignment="1" applyProtection="1">
      <alignment wrapText="1"/>
      <protection locked="0"/>
    </xf>
    <xf numFmtId="0" fontId="3" fillId="0" borderId="32" xfId="0" applyFont="1" applyFill="1" applyBorder="1" applyAlignment="1">
      <alignment wrapText="1"/>
    </xf>
    <xf numFmtId="0" fontId="3" fillId="0" borderId="13" xfId="0" applyFont="1" applyBorder="1" applyAlignment="1">
      <alignment wrapText="1"/>
    </xf>
    <xf numFmtId="0" fontId="3" fillId="0" borderId="58" xfId="0" applyFont="1" applyBorder="1" applyAlignment="1">
      <alignment wrapText="1"/>
    </xf>
    <xf numFmtId="0" fontId="3" fillId="0" borderId="21" xfId="0" applyFont="1" applyBorder="1" applyAlignment="1">
      <alignment wrapText="1"/>
    </xf>
    <xf numFmtId="0" fontId="3" fillId="0" borderId="11" xfId="0" applyFont="1" applyFill="1" applyBorder="1" applyAlignment="1">
      <alignment wrapText="1"/>
    </xf>
    <xf numFmtId="0" fontId="0" fillId="0" borderId="48" xfId="0" applyBorder="1" applyAlignment="1">
      <alignment wrapText="1"/>
    </xf>
    <xf numFmtId="0" fontId="10" fillId="0" borderId="31" xfId="0" applyFont="1" applyFill="1" applyBorder="1" applyAlignment="1">
      <alignment horizontal="center" vertical="center" wrapText="1"/>
    </xf>
    <xf numFmtId="0" fontId="0" fillId="0" borderId="31" xfId="0" applyBorder="1" applyAlignment="1">
      <alignment horizontal="center" vertical="center" wrapText="1"/>
    </xf>
    <xf numFmtId="168" fontId="3" fillId="0" borderId="0" xfId="0" applyNumberFormat="1" applyFont="1" applyAlignment="1">
      <alignment/>
    </xf>
    <xf numFmtId="168" fontId="6" fillId="17" borderId="14" xfId="0" applyNumberFormat="1" applyFont="1" applyFill="1" applyBorder="1" applyAlignment="1" applyProtection="1">
      <alignment horizontal="center" vertical="center" wrapText="1"/>
      <protection/>
    </xf>
    <xf numFmtId="0" fontId="3" fillId="0" borderId="59" xfId="0" applyFont="1" applyFill="1" applyBorder="1" applyAlignment="1">
      <alignment horizontal="center" vertical="center" wrapText="1"/>
    </xf>
    <xf numFmtId="168" fontId="3" fillId="0" borderId="14" xfId="0" applyNumberFormat="1" applyFont="1" applyFill="1" applyBorder="1" applyAlignment="1" applyProtection="1">
      <alignment horizontal="right" wrapText="1"/>
      <protection/>
    </xf>
    <xf numFmtId="0" fontId="3" fillId="0" borderId="60" xfId="0" applyFont="1" applyFill="1" applyBorder="1" applyAlignment="1">
      <alignment horizontal="center"/>
    </xf>
    <xf numFmtId="168" fontId="3" fillId="0" borderId="10" xfId="0" applyNumberFormat="1" applyFont="1" applyFill="1" applyBorder="1" applyAlignment="1" applyProtection="1">
      <alignment horizontal="right" wrapText="1"/>
      <protection/>
    </xf>
    <xf numFmtId="0" fontId="3" fillId="0" borderId="61" xfId="0" applyFont="1" applyFill="1" applyBorder="1" applyAlignment="1">
      <alignment horizontal="center"/>
    </xf>
    <xf numFmtId="168" fontId="3" fillId="0" borderId="17" xfId="0" applyNumberFormat="1" applyFont="1" applyFill="1" applyBorder="1" applyAlignment="1" applyProtection="1">
      <alignment horizontal="right" wrapText="1"/>
      <protection/>
    </xf>
    <xf numFmtId="168" fontId="3" fillId="0" borderId="20" xfId="0" applyNumberFormat="1" applyFont="1" applyFill="1" applyBorder="1" applyAlignment="1" applyProtection="1">
      <alignment horizontal="right" wrapText="1"/>
      <protection/>
    </xf>
    <xf numFmtId="168" fontId="3" fillId="0" borderId="29" xfId="0" applyNumberFormat="1" applyFont="1" applyFill="1" applyBorder="1" applyAlignment="1" applyProtection="1">
      <alignment horizontal="right" wrapText="1"/>
      <protection/>
    </xf>
    <xf numFmtId="0" fontId="3" fillId="0" borderId="62" xfId="0" applyFont="1" applyFill="1" applyBorder="1" applyAlignment="1">
      <alignment horizontal="center"/>
    </xf>
    <xf numFmtId="168" fontId="3" fillId="0" borderId="19" xfId="0" applyNumberFormat="1" applyFont="1" applyFill="1" applyBorder="1" applyAlignment="1" applyProtection="1">
      <alignment horizontal="right" wrapText="1"/>
      <protection/>
    </xf>
    <xf numFmtId="0" fontId="3" fillId="0" borderId="63" xfId="0" applyFont="1" applyFill="1" applyBorder="1" applyAlignment="1">
      <alignment horizontal="center"/>
    </xf>
    <xf numFmtId="0" fontId="3" fillId="0" borderId="64" xfId="0" applyFont="1" applyFill="1" applyBorder="1" applyAlignment="1">
      <alignment horizontal="center"/>
    </xf>
    <xf numFmtId="168" fontId="3" fillId="22" borderId="10" xfId="0" applyNumberFormat="1" applyFont="1" applyFill="1" applyBorder="1" applyAlignment="1" applyProtection="1">
      <alignment horizontal="right" wrapText="1"/>
      <protection/>
    </xf>
    <xf numFmtId="0" fontId="3" fillId="22" borderId="61" xfId="0" applyFont="1" applyFill="1" applyBorder="1" applyAlignment="1">
      <alignment horizontal="center"/>
    </xf>
    <xf numFmtId="168" fontId="3" fillId="0" borderId="30" xfId="0" applyNumberFormat="1" applyFont="1" applyFill="1" applyBorder="1" applyAlignment="1" applyProtection="1">
      <alignment horizontal="right" wrapText="1"/>
      <protection/>
    </xf>
    <xf numFmtId="168" fontId="3" fillId="0" borderId="31" xfId="0" applyNumberFormat="1" applyFont="1" applyFill="1" applyBorder="1" applyAlignment="1" applyProtection="1">
      <alignment horizontal="right" wrapText="1"/>
      <protection/>
    </xf>
    <xf numFmtId="168" fontId="6" fillId="0" borderId="65" xfId="0" applyNumberFormat="1" applyFont="1" applyBorder="1" applyAlignment="1">
      <alignment wrapText="1"/>
    </xf>
    <xf numFmtId="4" fontId="3" fillId="0" borderId="0" xfId="0" applyNumberFormat="1"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3"/>
    <cellStyle name="Heading 1" xfId="44"/>
    <cellStyle name="Heading 2" xfId="45"/>
    <cellStyle name="Heading 3" xfId="46"/>
    <cellStyle name="Heading 4" xfId="47"/>
    <cellStyle name="Hyperlink" xfId="48"/>
    <cellStyle name="Input" xfId="49"/>
    <cellStyle name="Linked Cell" xfId="50"/>
    <cellStyle name="Neutral" xfId="51"/>
    <cellStyle name="Note" xfId="52"/>
    <cellStyle name="Followed Hyperlink" xfId="53"/>
    <cellStyle name="Percent" xfId="54"/>
    <cellStyle name="Output" xfId="55"/>
    <cellStyle name="Title" xfId="56"/>
    <cellStyle name="Total" xfId="57"/>
    <cellStyle name="Currency" xfId="58"/>
    <cellStyle name="Currency [0]" xfId="59"/>
    <cellStyle name="Comma" xfId="60"/>
    <cellStyle name="Comma [0]"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85725</xdr:rowOff>
    </xdr:from>
    <xdr:to>
      <xdr:col>1</xdr:col>
      <xdr:colOff>1057275</xdr:colOff>
      <xdr:row>5</xdr:row>
      <xdr:rowOff>142875</xdr:rowOff>
    </xdr:to>
    <xdr:pic>
      <xdr:nvPicPr>
        <xdr:cNvPr id="1" name="Picture 2" descr="LOGOTIP-ESS-SLO"/>
        <xdr:cNvPicPr preferRelativeResize="1">
          <a:picLocks noChangeAspect="1"/>
        </xdr:cNvPicPr>
      </xdr:nvPicPr>
      <xdr:blipFill>
        <a:blip r:embed="rId1"/>
        <a:stretch>
          <a:fillRect/>
        </a:stretch>
      </xdr:blipFill>
      <xdr:spPr>
        <a:xfrm>
          <a:off x="0" y="85725"/>
          <a:ext cx="2905125" cy="800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3:V117"/>
  <sheetViews>
    <sheetView tabSelected="1" zoomScale="85" zoomScaleNormal="85" zoomScalePageLayoutView="0" workbookViewId="0" topLeftCell="M100">
      <selection activeCell="T110" sqref="T110:U110"/>
    </sheetView>
  </sheetViews>
  <sheetFormatPr defaultColWidth="9.140625" defaultRowHeight="12.75"/>
  <cols>
    <col min="1" max="1" width="27.7109375" style="3" customWidth="1"/>
    <col min="2" max="2" width="15.8515625" style="3" customWidth="1"/>
    <col min="3" max="3" width="26.57421875" style="3" customWidth="1"/>
    <col min="4" max="4" width="22.00390625" style="3" customWidth="1"/>
    <col min="5" max="5" width="9.140625" style="3" customWidth="1"/>
    <col min="6" max="6" width="11.140625" style="3" customWidth="1"/>
    <col min="7" max="7" width="7.57421875" style="3" customWidth="1"/>
    <col min="8" max="8" width="37.140625" style="3" customWidth="1"/>
    <col min="9" max="9" width="8.8515625" style="3" customWidth="1"/>
    <col min="10" max="10" width="8.7109375" style="3" customWidth="1"/>
    <col min="11" max="11" width="23.8515625" style="38" customWidth="1"/>
    <col min="12" max="12" width="27.421875" style="38" customWidth="1"/>
    <col min="13" max="13" width="9.57421875" style="38" customWidth="1"/>
    <col min="14" max="14" width="27.28125" style="95" customWidth="1"/>
    <col min="15" max="15" width="20.421875" style="38" customWidth="1"/>
    <col min="16" max="16" width="25.7109375" style="38" customWidth="1"/>
    <col min="17" max="17" width="10.140625" style="38" customWidth="1"/>
    <col min="18" max="18" width="9.57421875" style="38" customWidth="1"/>
    <col min="19" max="19" width="13.00390625" style="38" customWidth="1"/>
    <col min="20" max="20" width="17.00390625" style="3" customWidth="1"/>
    <col min="21" max="21" width="15.7109375" style="3" customWidth="1"/>
    <col min="22" max="22" width="9.140625" style="7" customWidth="1"/>
    <col min="23" max="16384" width="9.140625" style="3" customWidth="1"/>
  </cols>
  <sheetData>
    <row r="1" ht="11.25"/>
    <row r="2" ht="12" thickBot="1"/>
    <row r="3" spans="3:19" ht="12.75" thickBot="1" thickTop="1">
      <c r="C3" s="194" t="s">
        <v>117</v>
      </c>
      <c r="D3" s="10" t="s">
        <v>40</v>
      </c>
      <c r="E3" s="196" t="s">
        <v>22</v>
      </c>
      <c r="F3" s="197"/>
      <c r="G3" s="198"/>
      <c r="H3" s="199"/>
      <c r="I3" s="9"/>
      <c r="J3" s="185" t="s">
        <v>61</v>
      </c>
      <c r="K3" s="186"/>
      <c r="L3" s="183" t="s">
        <v>23</v>
      </c>
      <c r="M3" s="183"/>
      <c r="N3" s="183"/>
      <c r="O3" s="183"/>
      <c r="P3" s="39"/>
      <c r="Q3" s="9"/>
      <c r="R3" s="40"/>
      <c r="S3" s="9"/>
    </row>
    <row r="4" spans="3:19" ht="11.25">
      <c r="C4" s="195"/>
      <c r="D4" s="10" t="s">
        <v>41</v>
      </c>
      <c r="E4" s="190" t="s">
        <v>10</v>
      </c>
      <c r="F4" s="184"/>
      <c r="G4" s="184"/>
      <c r="H4" s="191"/>
      <c r="I4" s="9"/>
      <c r="J4" s="14" t="s">
        <v>62</v>
      </c>
      <c r="K4" s="36"/>
      <c r="L4" s="184" t="s">
        <v>24</v>
      </c>
      <c r="M4" s="184"/>
      <c r="N4" s="184"/>
      <c r="O4" s="184"/>
      <c r="P4" s="41"/>
      <c r="Q4" s="9"/>
      <c r="R4" s="40"/>
      <c r="S4" s="9"/>
    </row>
    <row r="5" spans="3:19" ht="11.25">
      <c r="C5" s="26" t="s">
        <v>70</v>
      </c>
      <c r="D5" s="10" t="s">
        <v>42</v>
      </c>
      <c r="E5" s="12" t="s">
        <v>11</v>
      </c>
      <c r="F5" s="5"/>
      <c r="G5" s="5"/>
      <c r="H5" s="13"/>
      <c r="I5" s="5"/>
      <c r="J5" s="14" t="s">
        <v>63</v>
      </c>
      <c r="K5" s="36"/>
      <c r="L5" s="184" t="s">
        <v>25</v>
      </c>
      <c r="M5" s="184"/>
      <c r="N5" s="184"/>
      <c r="O5" s="184"/>
      <c r="P5" s="41"/>
      <c r="Q5" s="9"/>
      <c r="R5" s="40"/>
      <c r="S5" s="9"/>
    </row>
    <row r="6" spans="4:19" ht="45.75" thickBot="1">
      <c r="D6" s="10" t="s">
        <v>43</v>
      </c>
      <c r="E6" s="12" t="s">
        <v>12</v>
      </c>
      <c r="F6" s="5"/>
      <c r="G6" s="5"/>
      <c r="H6" s="13"/>
      <c r="I6" s="5"/>
      <c r="J6" s="15" t="s">
        <v>64</v>
      </c>
      <c r="K6" s="37"/>
      <c r="L6" s="9" t="s">
        <v>26</v>
      </c>
      <c r="M6" s="42"/>
      <c r="N6" s="96"/>
      <c r="O6" s="9"/>
      <c r="P6" s="41"/>
      <c r="Q6" s="9"/>
      <c r="R6" s="40"/>
      <c r="S6" s="9"/>
    </row>
    <row r="7" spans="3:21" ht="11.25">
      <c r="C7" s="4"/>
      <c r="D7" s="10" t="s">
        <v>44</v>
      </c>
      <c r="E7" s="12" t="s">
        <v>13</v>
      </c>
      <c r="F7" s="5"/>
      <c r="G7" s="5"/>
      <c r="H7" s="13"/>
      <c r="I7" s="5"/>
      <c r="J7" s="5"/>
      <c r="K7" s="41"/>
      <c r="L7" s="189" t="s">
        <v>27</v>
      </c>
      <c r="M7" s="184"/>
      <c r="N7" s="184"/>
      <c r="O7" s="184"/>
      <c r="P7" s="41"/>
      <c r="Q7" s="9"/>
      <c r="R7" s="40"/>
      <c r="S7" s="9"/>
      <c r="T7" s="209"/>
      <c r="U7" s="209"/>
    </row>
    <row r="8" spans="3:21" ht="11.25">
      <c r="C8" s="4"/>
      <c r="D8" s="10" t="s">
        <v>45</v>
      </c>
      <c r="E8" s="12" t="s">
        <v>14</v>
      </c>
      <c r="F8" s="5"/>
      <c r="G8" s="5"/>
      <c r="H8" s="13"/>
      <c r="I8" s="5"/>
      <c r="J8" s="5"/>
      <c r="K8" s="41"/>
      <c r="L8" s="189" t="s">
        <v>28</v>
      </c>
      <c r="M8" s="184"/>
      <c r="N8" s="184"/>
      <c r="O8" s="184"/>
      <c r="P8" s="41"/>
      <c r="Q8" s="9"/>
      <c r="R8" s="40"/>
      <c r="S8" s="9"/>
      <c r="T8" s="209"/>
      <c r="U8" s="209"/>
    </row>
    <row r="9" spans="3:21" ht="11.25">
      <c r="C9" s="4"/>
      <c r="D9" s="10" t="s">
        <v>46</v>
      </c>
      <c r="E9" s="12" t="s">
        <v>15</v>
      </c>
      <c r="F9" s="5"/>
      <c r="G9" s="5"/>
      <c r="H9" s="13"/>
      <c r="I9" s="5"/>
      <c r="J9" s="5"/>
      <c r="K9" s="41"/>
      <c r="L9" s="189" t="s">
        <v>29</v>
      </c>
      <c r="M9" s="184"/>
      <c r="N9" s="184"/>
      <c r="O9" s="184"/>
      <c r="P9" s="41"/>
      <c r="Q9" s="9"/>
      <c r="R9" s="40"/>
      <c r="S9" s="9"/>
      <c r="T9" s="209"/>
      <c r="U9" s="209"/>
    </row>
    <row r="10" spans="3:21" ht="11.25">
      <c r="C10" s="4"/>
      <c r="D10" s="10" t="s">
        <v>47</v>
      </c>
      <c r="E10" s="12" t="s">
        <v>16</v>
      </c>
      <c r="F10" s="5"/>
      <c r="G10" s="5"/>
      <c r="H10" s="13"/>
      <c r="I10" s="5"/>
      <c r="J10" s="5"/>
      <c r="K10" s="41"/>
      <c r="L10" s="189" t="s">
        <v>30</v>
      </c>
      <c r="M10" s="184"/>
      <c r="N10" s="184"/>
      <c r="O10" s="184"/>
      <c r="P10" s="41"/>
      <c r="Q10" s="9"/>
      <c r="R10" s="40"/>
      <c r="S10" s="9"/>
      <c r="T10" s="209"/>
      <c r="U10" s="209"/>
    </row>
    <row r="11" spans="3:21" ht="11.25">
      <c r="C11" s="4"/>
      <c r="D11" s="10" t="s">
        <v>48</v>
      </c>
      <c r="E11" s="190" t="s">
        <v>17</v>
      </c>
      <c r="F11" s="184"/>
      <c r="G11" s="184"/>
      <c r="H11" s="191"/>
      <c r="I11" s="9"/>
      <c r="J11" s="9"/>
      <c r="K11" s="41"/>
      <c r="L11" s="189" t="s">
        <v>31</v>
      </c>
      <c r="M11" s="184"/>
      <c r="N11" s="184"/>
      <c r="O11" s="184"/>
      <c r="P11" s="41"/>
      <c r="Q11" s="9"/>
      <c r="R11" s="40"/>
      <c r="S11" s="9"/>
      <c r="T11" s="209"/>
      <c r="U11" s="209"/>
    </row>
    <row r="12" spans="1:21" ht="15.75">
      <c r="A12" s="22" t="s">
        <v>68</v>
      </c>
      <c r="C12" s="4"/>
      <c r="D12" s="10" t="s">
        <v>49</v>
      </c>
      <c r="E12" s="12" t="s">
        <v>18</v>
      </c>
      <c r="F12" s="5"/>
      <c r="G12" s="5"/>
      <c r="H12" s="13"/>
      <c r="I12" s="5"/>
      <c r="J12" s="5"/>
      <c r="K12" s="41"/>
      <c r="L12" s="192" t="s">
        <v>32</v>
      </c>
      <c r="M12" s="193"/>
      <c r="N12" s="193"/>
      <c r="O12" s="193"/>
      <c r="P12" s="41"/>
      <c r="Q12" s="9"/>
      <c r="R12" s="40"/>
      <c r="S12" s="9"/>
      <c r="T12" s="209"/>
      <c r="U12" s="209"/>
    </row>
    <row r="13" spans="1:21" ht="15.75">
      <c r="A13" s="23" t="s">
        <v>65</v>
      </c>
      <c r="C13" s="4"/>
      <c r="D13" s="10" t="s">
        <v>50</v>
      </c>
      <c r="E13" s="190" t="s">
        <v>19</v>
      </c>
      <c r="F13" s="184"/>
      <c r="G13" s="184"/>
      <c r="H13" s="191"/>
      <c r="I13" s="9"/>
      <c r="J13" s="9"/>
      <c r="K13" s="41"/>
      <c r="L13" s="189" t="s">
        <v>33</v>
      </c>
      <c r="M13" s="184"/>
      <c r="N13" s="184"/>
      <c r="O13" s="184"/>
      <c r="P13" s="41"/>
      <c r="Q13" s="9"/>
      <c r="R13" s="40"/>
      <c r="S13" s="9"/>
      <c r="T13" s="209"/>
      <c r="U13" s="209"/>
    </row>
    <row r="14" spans="1:21" ht="16.5" thickBot="1">
      <c r="A14" s="23" t="s">
        <v>66</v>
      </c>
      <c r="C14" s="4"/>
      <c r="D14" s="10" t="s">
        <v>51</v>
      </c>
      <c r="E14" s="12" t="s">
        <v>20</v>
      </c>
      <c r="F14" s="5"/>
      <c r="G14" s="5"/>
      <c r="H14" s="13"/>
      <c r="I14" s="5"/>
      <c r="J14" s="5"/>
      <c r="K14" s="41"/>
      <c r="L14" s="187" t="s">
        <v>34</v>
      </c>
      <c r="M14" s="188"/>
      <c r="N14" s="188"/>
      <c r="O14" s="188"/>
      <c r="P14" s="44"/>
      <c r="Q14" s="9"/>
      <c r="R14" s="40"/>
      <c r="S14" s="9"/>
      <c r="T14" s="209"/>
      <c r="U14" s="209"/>
    </row>
    <row r="15" spans="1:21" ht="16.5" thickTop="1">
      <c r="A15" s="23" t="s">
        <v>67</v>
      </c>
      <c r="C15" s="4"/>
      <c r="D15" s="10" t="s">
        <v>52</v>
      </c>
      <c r="E15" s="12" t="s">
        <v>21</v>
      </c>
      <c r="F15" s="5"/>
      <c r="G15" s="5"/>
      <c r="H15" s="13"/>
      <c r="I15" s="5"/>
      <c r="J15" s="5"/>
      <c r="K15" s="9"/>
      <c r="L15" s="9"/>
      <c r="M15" s="45"/>
      <c r="R15" s="43"/>
      <c r="T15" s="209"/>
      <c r="U15" s="209"/>
    </row>
    <row r="16" spans="1:18" ht="11.25">
      <c r="A16" s="4"/>
      <c r="C16" s="4"/>
      <c r="D16" s="10" t="s">
        <v>53</v>
      </c>
      <c r="E16" s="12" t="s">
        <v>39</v>
      </c>
      <c r="F16" s="5"/>
      <c r="G16" s="5"/>
      <c r="H16" s="13"/>
      <c r="I16" s="5"/>
      <c r="J16" s="5"/>
      <c r="K16" s="9"/>
      <c r="L16" s="9"/>
      <c r="M16" s="45"/>
      <c r="R16" s="43"/>
    </row>
    <row r="17" spans="1:21" ht="12" thickBot="1">
      <c r="A17" s="4"/>
      <c r="C17" s="4"/>
      <c r="D17" s="10" t="s">
        <v>54</v>
      </c>
      <c r="E17" s="202" t="s">
        <v>38</v>
      </c>
      <c r="F17" s="203"/>
      <c r="G17" s="203"/>
      <c r="H17" s="204"/>
      <c r="I17" s="9"/>
      <c r="J17" s="9"/>
      <c r="K17" s="9"/>
      <c r="L17" s="9"/>
      <c r="M17" s="45"/>
      <c r="Q17" s="38">
        <v>5.28</v>
      </c>
      <c r="R17" s="43"/>
      <c r="T17" s="209"/>
      <c r="U17" s="209"/>
    </row>
    <row r="18" spans="1:18" ht="22.5">
      <c r="A18" s="4"/>
      <c r="B18" s="1"/>
      <c r="C18" s="2"/>
      <c r="D18" s="1"/>
      <c r="E18" s="9"/>
      <c r="F18" s="9"/>
      <c r="G18" s="9"/>
      <c r="H18" s="9"/>
      <c r="I18" s="9"/>
      <c r="J18" s="9"/>
      <c r="K18" s="9"/>
      <c r="L18" s="9"/>
      <c r="M18" s="45"/>
      <c r="R18" s="43" t="s">
        <v>136</v>
      </c>
    </row>
    <row r="19" spans="1:21" ht="11.25">
      <c r="A19" s="4"/>
      <c r="B19" s="1"/>
      <c r="C19" s="2"/>
      <c r="D19" s="1"/>
      <c r="E19" s="9"/>
      <c r="F19" s="9"/>
      <c r="G19" s="9"/>
      <c r="H19" s="9"/>
      <c r="I19" s="9"/>
      <c r="J19" s="9"/>
      <c r="K19" s="9" t="e">
        <f>CONCATENATE("AA ",#REF!,".1")</f>
        <v>#REF!</v>
      </c>
      <c r="L19" s="9"/>
      <c r="M19" s="45"/>
      <c r="R19" s="43"/>
      <c r="T19" s="209"/>
      <c r="U19" s="209"/>
    </row>
    <row r="20" spans="1:21" ht="11.25">
      <c r="A20" s="11" t="s">
        <v>55</v>
      </c>
      <c r="B20" s="1"/>
      <c r="C20" s="2"/>
      <c r="D20" s="1"/>
      <c r="E20" s="9"/>
      <c r="F20" s="9"/>
      <c r="G20" s="9"/>
      <c r="H20" s="9"/>
      <c r="I20" s="9"/>
      <c r="J20" s="9"/>
      <c r="K20" s="9" t="e">
        <f>CONCATENATE("AA ",#REF!,".1")</f>
        <v>#REF!</v>
      </c>
      <c r="L20" s="9"/>
      <c r="M20" s="45"/>
      <c r="R20" s="43"/>
      <c r="T20" s="209"/>
      <c r="U20" s="209"/>
    </row>
    <row r="21" spans="1:21" ht="12" thickBot="1">
      <c r="A21" s="10" t="s">
        <v>56</v>
      </c>
      <c r="C21" s="2"/>
      <c r="E21" s="1"/>
      <c r="F21" s="1"/>
      <c r="G21" s="1"/>
      <c r="H21" s="1"/>
      <c r="I21" s="1"/>
      <c r="J21" s="1"/>
      <c r="M21" s="45"/>
      <c r="R21" s="43"/>
      <c r="T21" s="209"/>
      <c r="U21" s="209"/>
    </row>
    <row r="22" spans="1:22" s="6" customFormat="1" ht="69" thickBot="1" thickTop="1">
      <c r="A22" s="20" t="s">
        <v>4</v>
      </c>
      <c r="B22" s="21" t="s">
        <v>5</v>
      </c>
      <c r="C22" s="17" t="s">
        <v>37</v>
      </c>
      <c r="D22" s="17" t="s">
        <v>2</v>
      </c>
      <c r="E22" s="17" t="s">
        <v>3</v>
      </c>
      <c r="F22" s="17" t="s">
        <v>57</v>
      </c>
      <c r="G22" s="17" t="s">
        <v>58</v>
      </c>
      <c r="H22" s="17" t="s">
        <v>1</v>
      </c>
      <c r="I22" s="17" t="s">
        <v>60</v>
      </c>
      <c r="J22" s="17" t="s">
        <v>59</v>
      </c>
      <c r="K22" s="17" t="s">
        <v>35</v>
      </c>
      <c r="L22" s="17"/>
      <c r="M22" s="17" t="s">
        <v>36</v>
      </c>
      <c r="N22" s="97" t="s">
        <v>6</v>
      </c>
      <c r="O22" s="17" t="s">
        <v>208</v>
      </c>
      <c r="P22" s="18" t="s">
        <v>7</v>
      </c>
      <c r="Q22" s="18" t="s">
        <v>8</v>
      </c>
      <c r="R22" s="19" t="s">
        <v>0</v>
      </c>
      <c r="S22" s="16" t="s">
        <v>9</v>
      </c>
      <c r="T22" s="210" t="s">
        <v>391</v>
      </c>
      <c r="U22" s="210" t="s">
        <v>392</v>
      </c>
      <c r="V22" s="211" t="s">
        <v>393</v>
      </c>
    </row>
    <row r="23" spans="1:22" ht="35.25" thickBot="1" thickTop="1">
      <c r="A23" s="145" t="s">
        <v>71</v>
      </c>
      <c r="B23" s="181"/>
      <c r="C23" s="179">
        <v>18</v>
      </c>
      <c r="D23" s="180"/>
      <c r="E23" s="150" t="s">
        <v>73</v>
      </c>
      <c r="F23" s="155" t="s">
        <v>72</v>
      </c>
      <c r="G23" s="161" t="s">
        <v>91</v>
      </c>
      <c r="H23" s="159" t="s">
        <v>75</v>
      </c>
      <c r="I23" s="144">
        <v>1</v>
      </c>
      <c r="J23" s="24" t="s">
        <v>280</v>
      </c>
      <c r="K23" s="46" t="s">
        <v>133</v>
      </c>
      <c r="L23" s="46"/>
      <c r="M23" s="47">
        <v>1</v>
      </c>
      <c r="N23" s="98" t="s">
        <v>134</v>
      </c>
      <c r="O23" s="29"/>
      <c r="P23" s="29">
        <v>1</v>
      </c>
      <c r="Q23" s="29">
        <v>1</v>
      </c>
      <c r="R23" s="48" t="s">
        <v>135</v>
      </c>
      <c r="S23" s="49">
        <v>9.37</v>
      </c>
      <c r="T23" s="212">
        <v>4.685</v>
      </c>
      <c r="U23" s="212">
        <v>0.46849999999999997</v>
      </c>
      <c r="V23" s="213">
        <v>0.1</v>
      </c>
    </row>
    <row r="24" spans="1:22" ht="36" customHeight="1" thickBot="1" thickTop="1">
      <c r="A24" s="146"/>
      <c r="B24" s="181"/>
      <c r="C24" s="179"/>
      <c r="D24" s="180"/>
      <c r="E24" s="151"/>
      <c r="F24" s="156"/>
      <c r="G24" s="162"/>
      <c r="H24" s="157"/>
      <c r="I24" s="134"/>
      <c r="J24" s="27" t="s">
        <v>281</v>
      </c>
      <c r="K24" s="50" t="s">
        <v>209</v>
      </c>
      <c r="L24" s="50" t="s">
        <v>210</v>
      </c>
      <c r="M24" s="51">
        <v>5</v>
      </c>
      <c r="N24" s="67" t="s">
        <v>134</v>
      </c>
      <c r="O24" s="30"/>
      <c r="P24" s="30">
        <v>1</v>
      </c>
      <c r="Q24" s="30">
        <v>1</v>
      </c>
      <c r="R24" s="52" t="s">
        <v>135</v>
      </c>
      <c r="S24" s="53">
        <v>9.37</v>
      </c>
      <c r="T24" s="214">
        <v>4141.54</v>
      </c>
      <c r="U24" s="214">
        <v>414.154</v>
      </c>
      <c r="V24" s="215">
        <v>0.1</v>
      </c>
    </row>
    <row r="25" spans="1:22" s="7" customFormat="1" ht="102.75" thickBot="1" thickTop="1">
      <c r="A25" s="145" t="s">
        <v>71</v>
      </c>
      <c r="B25" s="181" t="s">
        <v>79</v>
      </c>
      <c r="C25" s="179" t="s">
        <v>80</v>
      </c>
      <c r="D25" s="200"/>
      <c r="E25" s="150" t="s">
        <v>73</v>
      </c>
      <c r="F25" s="155" t="s">
        <v>72</v>
      </c>
      <c r="G25" s="161" t="s">
        <v>92</v>
      </c>
      <c r="H25" s="150" t="s">
        <v>138</v>
      </c>
      <c r="I25" s="168">
        <v>6</v>
      </c>
      <c r="J25" s="24" t="s">
        <v>282</v>
      </c>
      <c r="K25" s="61" t="s">
        <v>211</v>
      </c>
      <c r="L25" s="61" t="s">
        <v>137</v>
      </c>
      <c r="M25" s="62">
        <v>1</v>
      </c>
      <c r="N25" s="63" t="s">
        <v>195</v>
      </c>
      <c r="O25" s="70"/>
      <c r="P25" s="64">
        <f>10849</f>
        <v>10849</v>
      </c>
      <c r="Q25" s="29">
        <v>1</v>
      </c>
      <c r="R25" s="65" t="s">
        <v>139</v>
      </c>
      <c r="S25" s="49">
        <v>5.28</v>
      </c>
      <c r="T25" s="216">
        <v>19094.24</v>
      </c>
      <c r="U25" s="216">
        <v>1909.4240000000002</v>
      </c>
      <c r="V25" s="213">
        <v>0.1</v>
      </c>
    </row>
    <row r="26" spans="1:22" s="7" customFormat="1" ht="128.25" customHeight="1" thickBot="1" thickTop="1">
      <c r="A26" s="146"/>
      <c r="B26" s="181"/>
      <c r="C26" s="179"/>
      <c r="D26" s="201"/>
      <c r="E26" s="151"/>
      <c r="F26" s="156"/>
      <c r="G26" s="162"/>
      <c r="H26" s="154"/>
      <c r="I26" s="149"/>
      <c r="J26" s="27" t="s">
        <v>283</v>
      </c>
      <c r="K26" s="34" t="s">
        <v>213</v>
      </c>
      <c r="L26" s="34" t="s">
        <v>214</v>
      </c>
      <c r="M26" s="66">
        <v>6</v>
      </c>
      <c r="N26" s="67" t="s">
        <v>195</v>
      </c>
      <c r="O26" s="67" t="s">
        <v>212</v>
      </c>
      <c r="P26" s="68">
        <f>10849</f>
        <v>10849</v>
      </c>
      <c r="Q26" s="30">
        <v>2</v>
      </c>
      <c r="R26" s="30" t="s">
        <v>139</v>
      </c>
      <c r="S26" s="53">
        <v>5.28</v>
      </c>
      <c r="T26" s="214">
        <v>19094.24</v>
      </c>
      <c r="U26" s="217">
        <v>1909.4240000000002</v>
      </c>
      <c r="V26" s="215">
        <v>0.1</v>
      </c>
    </row>
    <row r="27" spans="1:22" s="7" customFormat="1" ht="24" thickBot="1" thickTop="1">
      <c r="A27" s="146"/>
      <c r="B27" s="181"/>
      <c r="C27" s="179"/>
      <c r="D27" s="201"/>
      <c r="E27" s="151"/>
      <c r="F27" s="156"/>
      <c r="G27" s="162"/>
      <c r="H27" s="154"/>
      <c r="I27" s="149"/>
      <c r="J27" s="27" t="s">
        <v>284</v>
      </c>
      <c r="K27" s="67" t="s">
        <v>142</v>
      </c>
      <c r="L27" s="67"/>
      <c r="M27" s="66">
        <v>6</v>
      </c>
      <c r="N27" s="67" t="s">
        <v>195</v>
      </c>
      <c r="O27" s="67"/>
      <c r="P27" s="68">
        <f>10849</f>
        <v>10849</v>
      </c>
      <c r="Q27" s="30">
        <v>2</v>
      </c>
      <c r="R27" s="30" t="s">
        <v>139</v>
      </c>
      <c r="S27" s="53">
        <v>5.28</v>
      </c>
      <c r="T27" s="214">
        <v>42007.328</v>
      </c>
      <c r="U27" s="214">
        <v>4200.732800000001</v>
      </c>
      <c r="V27" s="215">
        <v>0.1</v>
      </c>
    </row>
    <row r="28" spans="1:22" s="7" customFormat="1" ht="24" thickBot="1" thickTop="1">
      <c r="A28" s="146"/>
      <c r="B28" s="181"/>
      <c r="C28" s="179"/>
      <c r="D28" s="201"/>
      <c r="E28" s="151"/>
      <c r="F28" s="156"/>
      <c r="G28" s="143"/>
      <c r="H28" s="154"/>
      <c r="I28" s="149"/>
      <c r="J28" s="27" t="s">
        <v>285</v>
      </c>
      <c r="K28" s="67" t="s">
        <v>143</v>
      </c>
      <c r="L28" s="67"/>
      <c r="M28" s="66">
        <v>10</v>
      </c>
      <c r="N28" s="67" t="s">
        <v>195</v>
      </c>
      <c r="O28" s="93"/>
      <c r="P28" s="69">
        <f>10849</f>
        <v>10849</v>
      </c>
      <c r="Q28" s="30">
        <v>2</v>
      </c>
      <c r="R28" s="30" t="s">
        <v>139</v>
      </c>
      <c r="S28" s="53">
        <v>5.28</v>
      </c>
      <c r="T28" s="218">
        <v>954.7120000000001</v>
      </c>
      <c r="U28" s="214">
        <v>95.47120000000001</v>
      </c>
      <c r="V28" s="215">
        <v>0.1</v>
      </c>
    </row>
    <row r="29" spans="1:22" s="7" customFormat="1" ht="24" thickBot="1" thickTop="1">
      <c r="A29" s="145" t="s">
        <v>71</v>
      </c>
      <c r="B29" s="181" t="s">
        <v>79</v>
      </c>
      <c r="C29" s="179" t="s">
        <v>80</v>
      </c>
      <c r="D29" s="200"/>
      <c r="E29" s="150" t="s">
        <v>73</v>
      </c>
      <c r="F29" s="155" t="s">
        <v>72</v>
      </c>
      <c r="G29" s="161" t="s">
        <v>93</v>
      </c>
      <c r="H29" s="150" t="s">
        <v>144</v>
      </c>
      <c r="I29" s="168">
        <v>6</v>
      </c>
      <c r="J29" s="24" t="s">
        <v>286</v>
      </c>
      <c r="K29" s="61" t="s">
        <v>145</v>
      </c>
      <c r="L29" s="61"/>
      <c r="M29" s="62">
        <v>1</v>
      </c>
      <c r="N29" s="70" t="s">
        <v>146</v>
      </c>
      <c r="O29" s="70" t="s">
        <v>215</v>
      </c>
      <c r="P29" s="71">
        <f>10849/25</f>
        <v>433.96</v>
      </c>
      <c r="Q29" s="29">
        <v>1</v>
      </c>
      <c r="R29" s="65" t="s">
        <v>135</v>
      </c>
      <c r="S29" s="49">
        <v>9.37</v>
      </c>
      <c r="T29" s="216">
        <v>1355.4017333333331</v>
      </c>
      <c r="U29" s="216">
        <v>135.5401733333333</v>
      </c>
      <c r="V29" s="213">
        <v>0.1</v>
      </c>
    </row>
    <row r="30" spans="1:22" s="7" customFormat="1" ht="24" thickBot="1" thickTop="1">
      <c r="A30" s="146"/>
      <c r="B30" s="181"/>
      <c r="C30" s="179"/>
      <c r="D30" s="201"/>
      <c r="E30" s="151"/>
      <c r="F30" s="156"/>
      <c r="G30" s="162"/>
      <c r="H30" s="154"/>
      <c r="I30" s="149"/>
      <c r="J30" s="27" t="s">
        <v>287</v>
      </c>
      <c r="K30" s="34" t="s">
        <v>254</v>
      </c>
      <c r="L30" s="34"/>
      <c r="M30" s="66">
        <v>11</v>
      </c>
      <c r="N30" s="8" t="s">
        <v>195</v>
      </c>
      <c r="O30" s="8"/>
      <c r="P30" s="30">
        <f>10849</f>
        <v>10849</v>
      </c>
      <c r="Q30" s="30">
        <v>2</v>
      </c>
      <c r="R30" s="30" t="s">
        <v>139</v>
      </c>
      <c r="S30" s="53">
        <v>9.37</v>
      </c>
      <c r="T30" s="214">
        <v>3424.1252166666663</v>
      </c>
      <c r="U30" s="217">
        <v>342.41252166666663</v>
      </c>
      <c r="V30" s="215">
        <v>0.1</v>
      </c>
    </row>
    <row r="31" spans="1:22" s="7" customFormat="1" ht="24" thickBot="1" thickTop="1">
      <c r="A31" s="146"/>
      <c r="B31" s="181"/>
      <c r="C31" s="179"/>
      <c r="D31" s="201"/>
      <c r="E31" s="151"/>
      <c r="F31" s="156"/>
      <c r="G31" s="143"/>
      <c r="H31" s="154"/>
      <c r="I31" s="149"/>
      <c r="J31" s="27" t="s">
        <v>288</v>
      </c>
      <c r="K31" s="67" t="s">
        <v>180</v>
      </c>
      <c r="L31" s="67"/>
      <c r="M31" s="66">
        <v>10</v>
      </c>
      <c r="N31" s="8" t="s">
        <v>195</v>
      </c>
      <c r="O31" s="8"/>
      <c r="P31" s="30">
        <f>10849</f>
        <v>10849</v>
      </c>
      <c r="Q31" s="30">
        <v>2</v>
      </c>
      <c r="R31" s="30" t="s">
        <v>135</v>
      </c>
      <c r="S31" s="53">
        <v>9.37</v>
      </c>
      <c r="T31" s="218">
        <v>16942.521666666664</v>
      </c>
      <c r="U31" s="214">
        <v>1694.2521666666664</v>
      </c>
      <c r="V31" s="215">
        <v>0.1</v>
      </c>
    </row>
    <row r="32" spans="1:22" s="7" customFormat="1" ht="24" thickBot="1" thickTop="1">
      <c r="A32" s="145" t="s">
        <v>71</v>
      </c>
      <c r="B32" s="181" t="s">
        <v>79</v>
      </c>
      <c r="C32" s="179" t="s">
        <v>118</v>
      </c>
      <c r="D32" s="200"/>
      <c r="E32" s="150" t="s">
        <v>73</v>
      </c>
      <c r="F32" s="155" t="s">
        <v>72</v>
      </c>
      <c r="G32" s="161" t="s">
        <v>94</v>
      </c>
      <c r="H32" s="150" t="s">
        <v>140</v>
      </c>
      <c r="I32" s="168">
        <v>6</v>
      </c>
      <c r="J32" s="24" t="s">
        <v>289</v>
      </c>
      <c r="K32" s="61" t="s">
        <v>141</v>
      </c>
      <c r="L32" s="61"/>
      <c r="M32" s="62">
        <v>1</v>
      </c>
      <c r="N32" s="70" t="s">
        <v>196</v>
      </c>
      <c r="O32" s="70"/>
      <c r="P32" s="29">
        <f>794</f>
        <v>794</v>
      </c>
      <c r="Q32" s="29">
        <v>1</v>
      </c>
      <c r="R32" s="65" t="s">
        <v>135</v>
      </c>
      <c r="S32" s="49">
        <v>5.28</v>
      </c>
      <c r="T32" s="216">
        <v>1397.44</v>
      </c>
      <c r="U32" s="216">
        <v>139.744</v>
      </c>
      <c r="V32" s="213">
        <v>0.1</v>
      </c>
    </row>
    <row r="33" spans="1:22" s="7" customFormat="1" ht="35.25" thickBot="1" thickTop="1">
      <c r="A33" s="146"/>
      <c r="B33" s="181"/>
      <c r="C33" s="179"/>
      <c r="D33" s="201"/>
      <c r="E33" s="151"/>
      <c r="F33" s="156"/>
      <c r="G33" s="162"/>
      <c r="H33" s="154"/>
      <c r="I33" s="149"/>
      <c r="J33" s="27" t="s">
        <v>290</v>
      </c>
      <c r="K33" s="72" t="s">
        <v>216</v>
      </c>
      <c r="L33" s="72" t="s">
        <v>177</v>
      </c>
      <c r="M33" s="66">
        <v>4</v>
      </c>
      <c r="N33" s="8" t="s">
        <v>196</v>
      </c>
      <c r="O33" s="8"/>
      <c r="P33" s="30">
        <f>794</f>
        <v>794</v>
      </c>
      <c r="Q33" s="30">
        <v>1</v>
      </c>
      <c r="R33" s="30" t="s">
        <v>139</v>
      </c>
      <c r="S33" s="53">
        <v>5.28</v>
      </c>
      <c r="T33" s="214">
        <v>1476.84</v>
      </c>
      <c r="U33" s="217">
        <v>147.68400000000003</v>
      </c>
      <c r="V33" s="215">
        <v>0.1</v>
      </c>
    </row>
    <row r="34" spans="1:22" s="7" customFormat="1" ht="24" thickBot="1" thickTop="1">
      <c r="A34" s="146"/>
      <c r="B34" s="181"/>
      <c r="C34" s="179"/>
      <c r="D34" s="201"/>
      <c r="E34" s="151"/>
      <c r="F34" s="156"/>
      <c r="G34" s="143"/>
      <c r="H34" s="154"/>
      <c r="I34" s="149"/>
      <c r="J34" s="27" t="s">
        <v>291</v>
      </c>
      <c r="K34" s="67" t="s">
        <v>219</v>
      </c>
      <c r="L34" s="67"/>
      <c r="M34" s="66">
        <v>11</v>
      </c>
      <c r="N34" s="8" t="s">
        <v>192</v>
      </c>
      <c r="O34" s="8" t="s">
        <v>218</v>
      </c>
      <c r="P34" s="30">
        <v>794</v>
      </c>
      <c r="Q34" s="30">
        <v>1</v>
      </c>
      <c r="R34" s="30" t="s">
        <v>139</v>
      </c>
      <c r="S34" s="53">
        <v>5.28</v>
      </c>
      <c r="T34" s="218">
        <v>73659.38</v>
      </c>
      <c r="U34" s="214">
        <v>7365.938000000001</v>
      </c>
      <c r="V34" s="215">
        <v>0.1</v>
      </c>
    </row>
    <row r="35" spans="1:22" s="7" customFormat="1" ht="24" thickBot="1" thickTop="1">
      <c r="A35" s="146"/>
      <c r="B35" s="181"/>
      <c r="C35" s="179"/>
      <c r="D35" s="201"/>
      <c r="E35" s="151"/>
      <c r="F35" s="156"/>
      <c r="G35" s="143"/>
      <c r="H35" s="154"/>
      <c r="I35" s="149"/>
      <c r="J35" s="27" t="s">
        <v>292</v>
      </c>
      <c r="K35" s="67" t="s">
        <v>85</v>
      </c>
      <c r="L35" s="67"/>
      <c r="M35" s="66">
        <v>10</v>
      </c>
      <c r="N35" s="8" t="s">
        <v>220</v>
      </c>
      <c r="O35" s="8" t="s">
        <v>217</v>
      </c>
      <c r="P35" s="30">
        <f>794</f>
        <v>794</v>
      </c>
      <c r="Q35" s="30">
        <v>2</v>
      </c>
      <c r="R35" s="30" t="s">
        <v>139</v>
      </c>
      <c r="S35" s="53">
        <v>5.28</v>
      </c>
      <c r="T35" s="218">
        <v>69.872</v>
      </c>
      <c r="U35" s="218">
        <v>6.9872000000000005</v>
      </c>
      <c r="V35" s="215">
        <v>0.1</v>
      </c>
    </row>
    <row r="36" spans="1:22" s="7" customFormat="1" ht="46.5" thickBot="1" thickTop="1">
      <c r="A36" s="145" t="s">
        <v>71</v>
      </c>
      <c r="B36" s="181" t="s">
        <v>79</v>
      </c>
      <c r="C36" s="179" t="s">
        <v>119</v>
      </c>
      <c r="D36" s="179"/>
      <c r="E36" s="150" t="s">
        <v>73</v>
      </c>
      <c r="F36" s="155" t="s">
        <v>72</v>
      </c>
      <c r="G36" s="161" t="s">
        <v>95</v>
      </c>
      <c r="H36" s="140" t="s">
        <v>198</v>
      </c>
      <c r="I36" s="163">
        <v>3</v>
      </c>
      <c r="J36" s="121" t="s">
        <v>293</v>
      </c>
      <c r="K36" s="61" t="s">
        <v>147</v>
      </c>
      <c r="L36" s="61"/>
      <c r="M36" s="62">
        <v>1</v>
      </c>
      <c r="N36" s="70" t="s">
        <v>199</v>
      </c>
      <c r="O36" s="70"/>
      <c r="P36" s="65">
        <f>8586+11736</f>
        <v>20322</v>
      </c>
      <c r="Q36" s="65">
        <v>1</v>
      </c>
      <c r="R36" s="65" t="s">
        <v>135</v>
      </c>
      <c r="S36" s="73">
        <v>9.37</v>
      </c>
      <c r="T36" s="216">
        <v>95208.57</v>
      </c>
      <c r="U36" s="216">
        <v>9520.857</v>
      </c>
      <c r="V36" s="213">
        <v>0.1</v>
      </c>
    </row>
    <row r="37" spans="1:22" s="7" customFormat="1" ht="91.5" thickBot="1" thickTop="1">
      <c r="A37" s="146"/>
      <c r="B37" s="181"/>
      <c r="C37" s="179"/>
      <c r="D37" s="179"/>
      <c r="E37" s="151"/>
      <c r="F37" s="156"/>
      <c r="G37" s="162"/>
      <c r="H37" s="141"/>
      <c r="I37" s="163"/>
      <c r="J37" s="122" t="s">
        <v>294</v>
      </c>
      <c r="K37" s="88" t="s">
        <v>221</v>
      </c>
      <c r="L37" s="88" t="s">
        <v>222</v>
      </c>
      <c r="M37" s="66">
        <v>11</v>
      </c>
      <c r="N37" s="8" t="s">
        <v>193</v>
      </c>
      <c r="O37" s="8"/>
      <c r="P37" s="30">
        <v>8586</v>
      </c>
      <c r="Q37" s="30">
        <v>1</v>
      </c>
      <c r="R37" s="30" t="s">
        <v>139</v>
      </c>
      <c r="S37" s="53">
        <v>9.37</v>
      </c>
      <c r="T37" s="214">
        <v>12424.62</v>
      </c>
      <c r="U37" s="217">
        <v>1242.462</v>
      </c>
      <c r="V37" s="215">
        <v>0.1</v>
      </c>
    </row>
    <row r="38" spans="1:22" s="7" customFormat="1" ht="35.25" thickBot="1" thickTop="1">
      <c r="A38" s="146"/>
      <c r="B38" s="181"/>
      <c r="C38" s="179"/>
      <c r="D38" s="179"/>
      <c r="E38" s="151"/>
      <c r="F38" s="156"/>
      <c r="G38" s="162"/>
      <c r="H38" s="141"/>
      <c r="I38" s="163"/>
      <c r="J38" s="122" t="s">
        <v>295</v>
      </c>
      <c r="K38" s="88" t="s">
        <v>360</v>
      </c>
      <c r="L38" s="88"/>
      <c r="M38" s="66">
        <v>10</v>
      </c>
      <c r="N38" s="8" t="s">
        <v>193</v>
      </c>
      <c r="O38" s="8"/>
      <c r="P38" s="30">
        <v>8586</v>
      </c>
      <c r="Q38" s="30">
        <v>1</v>
      </c>
      <c r="R38" s="30" t="s">
        <v>139</v>
      </c>
      <c r="S38" s="53">
        <v>9.37</v>
      </c>
      <c r="T38" s="214">
        <v>33649.775</v>
      </c>
      <c r="U38" s="214">
        <v>3364.9775000000004</v>
      </c>
      <c r="V38" s="215">
        <v>0.1</v>
      </c>
    </row>
    <row r="39" spans="1:22" s="7" customFormat="1" ht="24" thickBot="1" thickTop="1">
      <c r="A39" s="146"/>
      <c r="B39" s="181"/>
      <c r="C39" s="179"/>
      <c r="D39" s="179"/>
      <c r="E39" s="151"/>
      <c r="F39" s="156"/>
      <c r="G39" s="143"/>
      <c r="H39" s="141"/>
      <c r="I39" s="163"/>
      <c r="J39" s="122" t="s">
        <v>296</v>
      </c>
      <c r="K39" s="34" t="s">
        <v>200</v>
      </c>
      <c r="L39" s="34"/>
      <c r="M39" s="74">
        <v>11</v>
      </c>
      <c r="N39" s="75" t="s">
        <v>175</v>
      </c>
      <c r="O39" s="75"/>
      <c r="P39" s="30">
        <v>11736</v>
      </c>
      <c r="Q39" s="30">
        <v>1</v>
      </c>
      <c r="R39" s="30" t="s">
        <v>139</v>
      </c>
      <c r="S39" s="53">
        <v>9.37</v>
      </c>
      <c r="T39" s="218">
        <v>11332.4772</v>
      </c>
      <c r="U39" s="214">
        <v>1133.24772</v>
      </c>
      <c r="V39" s="215">
        <v>0.1</v>
      </c>
    </row>
    <row r="40" spans="1:22" s="7" customFormat="1" ht="35.25" thickBot="1" thickTop="1">
      <c r="A40" s="146"/>
      <c r="B40" s="181"/>
      <c r="C40" s="179"/>
      <c r="D40" s="179"/>
      <c r="E40" s="151"/>
      <c r="F40" s="156"/>
      <c r="G40" s="143"/>
      <c r="H40" s="141"/>
      <c r="I40" s="163"/>
      <c r="J40" s="122" t="s">
        <v>297</v>
      </c>
      <c r="K40" s="34" t="s">
        <v>361</v>
      </c>
      <c r="L40" s="34"/>
      <c r="M40" s="74">
        <v>10</v>
      </c>
      <c r="N40" s="8" t="s">
        <v>199</v>
      </c>
      <c r="O40" s="8"/>
      <c r="P40" s="30">
        <f>8586+11736</f>
        <v>20322</v>
      </c>
      <c r="Q40" s="30">
        <v>1</v>
      </c>
      <c r="R40" s="30" t="s">
        <v>139</v>
      </c>
      <c r="S40" s="76">
        <v>9.37</v>
      </c>
      <c r="T40" s="218">
        <v>317.3619</v>
      </c>
      <c r="U40" s="218">
        <v>31.73619</v>
      </c>
      <c r="V40" s="215">
        <v>0.1</v>
      </c>
    </row>
    <row r="41" spans="1:22" s="7" customFormat="1" ht="35.25" thickBot="1" thickTop="1">
      <c r="A41" s="146"/>
      <c r="B41" s="181"/>
      <c r="C41" s="179"/>
      <c r="D41" s="179"/>
      <c r="E41" s="151"/>
      <c r="F41" s="156"/>
      <c r="G41" s="172"/>
      <c r="H41" s="141"/>
      <c r="I41" s="163"/>
      <c r="J41" s="122" t="s">
        <v>298</v>
      </c>
      <c r="K41" s="34" t="s">
        <v>223</v>
      </c>
      <c r="L41" s="34"/>
      <c r="M41" s="74">
        <v>10</v>
      </c>
      <c r="N41" s="77" t="s">
        <v>199</v>
      </c>
      <c r="O41" s="77"/>
      <c r="P41" s="30">
        <f>8586+11736</f>
        <v>20322</v>
      </c>
      <c r="Q41" s="68">
        <v>1</v>
      </c>
      <c r="R41" s="30" t="s">
        <v>139</v>
      </c>
      <c r="S41" s="53">
        <v>9.37</v>
      </c>
      <c r="T41" s="218">
        <v>3173.6189999999997</v>
      </c>
      <c r="U41" s="218">
        <v>317.3619</v>
      </c>
      <c r="V41" s="215">
        <v>0.1</v>
      </c>
    </row>
    <row r="42" spans="1:22" s="7" customFormat="1" ht="35.25" thickBot="1" thickTop="1">
      <c r="A42" s="145" t="s">
        <v>71</v>
      </c>
      <c r="B42" s="181"/>
      <c r="C42" s="179">
        <v>55</v>
      </c>
      <c r="D42" s="180"/>
      <c r="E42" s="150" t="s">
        <v>73</v>
      </c>
      <c r="F42" s="155" t="s">
        <v>72</v>
      </c>
      <c r="G42" s="161" t="s">
        <v>96</v>
      </c>
      <c r="H42" s="140" t="s">
        <v>120</v>
      </c>
      <c r="I42" s="163">
        <v>1</v>
      </c>
      <c r="J42" s="121" t="s">
        <v>299</v>
      </c>
      <c r="K42" s="46" t="s">
        <v>133</v>
      </c>
      <c r="L42" s="61"/>
      <c r="M42" s="79">
        <v>1</v>
      </c>
      <c r="N42" s="98" t="s">
        <v>134</v>
      </c>
      <c r="O42" s="29"/>
      <c r="P42" s="29">
        <v>1</v>
      </c>
      <c r="Q42" s="29">
        <v>1</v>
      </c>
      <c r="R42" s="48" t="s">
        <v>135</v>
      </c>
      <c r="S42" s="49">
        <v>9.37</v>
      </c>
      <c r="T42" s="216">
        <v>4.685</v>
      </c>
      <c r="U42" s="216">
        <v>0.46849999999999997</v>
      </c>
      <c r="V42" s="213">
        <v>0.1</v>
      </c>
    </row>
    <row r="43" spans="1:22" s="7" customFormat="1" ht="46.5" thickBot="1" thickTop="1">
      <c r="A43" s="146"/>
      <c r="B43" s="181"/>
      <c r="C43" s="179"/>
      <c r="D43" s="180"/>
      <c r="E43" s="151"/>
      <c r="F43" s="156"/>
      <c r="G43" s="162"/>
      <c r="H43" s="141"/>
      <c r="I43" s="163"/>
      <c r="J43" s="122" t="s">
        <v>300</v>
      </c>
      <c r="K43" s="34" t="s">
        <v>225</v>
      </c>
      <c r="L43" s="81" t="s">
        <v>224</v>
      </c>
      <c r="M43" s="55">
        <v>5</v>
      </c>
      <c r="N43" s="91" t="s">
        <v>134</v>
      </c>
      <c r="O43" s="112"/>
      <c r="P43" s="112">
        <v>1</v>
      </c>
      <c r="Q43" s="112">
        <v>1</v>
      </c>
      <c r="R43" s="31" t="s">
        <v>135</v>
      </c>
      <c r="S43" s="57">
        <v>9.37</v>
      </c>
      <c r="T43" s="217">
        <v>4141.54</v>
      </c>
      <c r="U43" s="217">
        <v>414.154</v>
      </c>
      <c r="V43" s="219">
        <v>0.1</v>
      </c>
    </row>
    <row r="44" spans="1:22" s="7" customFormat="1" ht="35.25" thickBot="1" thickTop="1">
      <c r="A44" s="145" t="s">
        <v>71</v>
      </c>
      <c r="B44" s="181"/>
      <c r="C44" s="179">
        <v>55</v>
      </c>
      <c r="D44" s="180"/>
      <c r="E44" s="150" t="s">
        <v>73</v>
      </c>
      <c r="F44" s="155" t="s">
        <v>72</v>
      </c>
      <c r="G44" s="161" t="s">
        <v>97</v>
      </c>
      <c r="H44" s="140" t="s">
        <v>121</v>
      </c>
      <c r="I44" s="163">
        <v>1</v>
      </c>
      <c r="J44" s="121" t="s">
        <v>301</v>
      </c>
      <c r="K44" s="46" t="s">
        <v>133</v>
      </c>
      <c r="L44" s="61"/>
      <c r="M44" s="47">
        <v>1</v>
      </c>
      <c r="N44" s="98" t="s">
        <v>134</v>
      </c>
      <c r="O44" s="29"/>
      <c r="P44" s="29">
        <v>1</v>
      </c>
      <c r="Q44" s="29">
        <v>1</v>
      </c>
      <c r="R44" s="48" t="s">
        <v>135</v>
      </c>
      <c r="S44" s="49">
        <v>9.37</v>
      </c>
      <c r="T44" s="216">
        <v>4.685</v>
      </c>
      <c r="U44" s="216">
        <v>0.46849999999999997</v>
      </c>
      <c r="V44" s="213">
        <v>0.1</v>
      </c>
    </row>
    <row r="45" spans="1:22" s="7" customFormat="1" ht="46.5" thickBot="1" thickTop="1">
      <c r="A45" s="146"/>
      <c r="B45" s="181"/>
      <c r="C45" s="179"/>
      <c r="D45" s="180"/>
      <c r="E45" s="151"/>
      <c r="F45" s="156"/>
      <c r="G45" s="162"/>
      <c r="H45" s="141"/>
      <c r="I45" s="163"/>
      <c r="J45" s="122" t="s">
        <v>302</v>
      </c>
      <c r="K45" s="34" t="s">
        <v>225</v>
      </c>
      <c r="L45" s="35" t="s">
        <v>224</v>
      </c>
      <c r="M45" s="59">
        <v>5</v>
      </c>
      <c r="N45" s="100" t="s">
        <v>134</v>
      </c>
      <c r="O45" s="78"/>
      <c r="P45" s="78">
        <v>1</v>
      </c>
      <c r="Q45" s="78">
        <v>1</v>
      </c>
      <c r="R45" s="32" t="s">
        <v>135</v>
      </c>
      <c r="S45" s="60">
        <v>9.37</v>
      </c>
      <c r="T45" s="220">
        <v>4141.54</v>
      </c>
      <c r="U45" s="220">
        <v>414.154</v>
      </c>
      <c r="V45" s="221">
        <v>0.1</v>
      </c>
    </row>
    <row r="46" spans="1:22" s="7" customFormat="1" ht="24" thickBot="1" thickTop="1">
      <c r="A46" s="145" t="s">
        <v>71</v>
      </c>
      <c r="B46" s="181"/>
      <c r="C46" s="179">
        <v>55</v>
      </c>
      <c r="D46" s="180"/>
      <c r="E46" s="150" t="s">
        <v>73</v>
      </c>
      <c r="F46" s="155" t="s">
        <v>72</v>
      </c>
      <c r="G46" s="161" t="s">
        <v>128</v>
      </c>
      <c r="H46" s="140" t="s">
        <v>122</v>
      </c>
      <c r="I46" s="163">
        <v>1</v>
      </c>
      <c r="J46" s="121" t="s">
        <v>303</v>
      </c>
      <c r="K46" s="61" t="s">
        <v>362</v>
      </c>
      <c r="L46" s="72"/>
      <c r="M46" s="79">
        <v>1</v>
      </c>
      <c r="N46" s="114" t="s">
        <v>264</v>
      </c>
      <c r="O46" s="69" t="s">
        <v>265</v>
      </c>
      <c r="P46" s="80">
        <v>1</v>
      </c>
      <c r="Q46" s="80">
        <v>0.25</v>
      </c>
      <c r="R46" s="80" t="s">
        <v>135</v>
      </c>
      <c r="S46" s="76">
        <v>9.37</v>
      </c>
      <c r="T46" s="218">
        <v>0.39041666666666663</v>
      </c>
      <c r="U46" s="218">
        <v>0.03904166666666667</v>
      </c>
      <c r="V46" s="222">
        <v>0.1</v>
      </c>
    </row>
    <row r="47" spans="1:22" s="7" customFormat="1" ht="12.75" thickBot="1" thickTop="1">
      <c r="A47" s="146"/>
      <c r="B47" s="181"/>
      <c r="C47" s="179"/>
      <c r="D47" s="180"/>
      <c r="E47" s="151"/>
      <c r="F47" s="156"/>
      <c r="G47" s="162"/>
      <c r="H47" s="141"/>
      <c r="I47" s="163"/>
      <c r="J47" s="122" t="s">
        <v>304</v>
      </c>
      <c r="K47" s="34" t="s">
        <v>363</v>
      </c>
      <c r="L47" s="81"/>
      <c r="M47" s="55">
        <v>5</v>
      </c>
      <c r="N47" s="91" t="s">
        <v>203</v>
      </c>
      <c r="O47" s="112"/>
      <c r="P47" s="31">
        <v>15</v>
      </c>
      <c r="Q47" s="31">
        <v>0.25</v>
      </c>
      <c r="R47" s="31" t="s">
        <v>135</v>
      </c>
      <c r="S47" s="57">
        <v>9.37</v>
      </c>
      <c r="T47" s="217">
        <v>2.928125</v>
      </c>
      <c r="U47" s="217">
        <v>0.2928125</v>
      </c>
      <c r="V47" s="219">
        <v>0.1</v>
      </c>
    </row>
    <row r="48" spans="1:22" s="7" customFormat="1" ht="12.75" thickBot="1" thickTop="1">
      <c r="A48" s="145" t="s">
        <v>71</v>
      </c>
      <c r="B48" s="181"/>
      <c r="C48" s="179">
        <v>55</v>
      </c>
      <c r="D48" s="180"/>
      <c r="E48" s="150" t="s">
        <v>73</v>
      </c>
      <c r="F48" s="155" t="s">
        <v>72</v>
      </c>
      <c r="G48" s="161" t="s">
        <v>98</v>
      </c>
      <c r="H48" s="140" t="s">
        <v>123</v>
      </c>
      <c r="I48" s="163">
        <v>1</v>
      </c>
      <c r="J48" s="121" t="s">
        <v>305</v>
      </c>
      <c r="K48" s="61" t="s">
        <v>362</v>
      </c>
      <c r="L48" s="61"/>
      <c r="M48" s="47">
        <v>1</v>
      </c>
      <c r="N48" s="98" t="s">
        <v>266</v>
      </c>
      <c r="O48" s="29"/>
      <c r="P48" s="48">
        <v>1</v>
      </c>
      <c r="Q48" s="48">
        <v>0.25</v>
      </c>
      <c r="R48" s="48" t="s">
        <v>135</v>
      </c>
      <c r="S48" s="49">
        <v>9.37</v>
      </c>
      <c r="T48" s="216">
        <v>0.39041666666666663</v>
      </c>
      <c r="U48" s="216">
        <v>0.03904166666666667</v>
      </c>
      <c r="V48" s="213">
        <v>0.1</v>
      </c>
    </row>
    <row r="49" spans="1:22" s="7" customFormat="1" ht="24" thickBot="1" thickTop="1">
      <c r="A49" s="146"/>
      <c r="B49" s="181"/>
      <c r="C49" s="179"/>
      <c r="D49" s="180"/>
      <c r="E49" s="151"/>
      <c r="F49" s="156"/>
      <c r="G49" s="162"/>
      <c r="H49" s="141"/>
      <c r="I49" s="163"/>
      <c r="J49" s="122" t="s">
        <v>306</v>
      </c>
      <c r="K49" s="34" t="s">
        <v>364</v>
      </c>
      <c r="L49" s="35"/>
      <c r="M49" s="59">
        <v>5</v>
      </c>
      <c r="N49" s="100" t="s">
        <v>205</v>
      </c>
      <c r="O49" s="78"/>
      <c r="P49" s="32">
        <v>150</v>
      </c>
      <c r="Q49" s="32">
        <v>0.25</v>
      </c>
      <c r="R49" s="32" t="s">
        <v>135</v>
      </c>
      <c r="S49" s="60">
        <v>9.37</v>
      </c>
      <c r="T49" s="220">
        <v>29.28125</v>
      </c>
      <c r="U49" s="220">
        <v>2.928125</v>
      </c>
      <c r="V49" s="221">
        <v>0.1</v>
      </c>
    </row>
    <row r="50" spans="1:22" s="7" customFormat="1" ht="27.75" customHeight="1" thickBot="1" thickTop="1">
      <c r="A50" s="145" t="s">
        <v>71</v>
      </c>
      <c r="B50" s="181"/>
      <c r="C50" s="179">
        <v>55</v>
      </c>
      <c r="D50" s="180"/>
      <c r="E50" s="150" t="s">
        <v>73</v>
      </c>
      <c r="F50" s="155" t="s">
        <v>72</v>
      </c>
      <c r="G50" s="161" t="s">
        <v>99</v>
      </c>
      <c r="H50" s="152" t="s">
        <v>125</v>
      </c>
      <c r="I50" s="163">
        <v>1</v>
      </c>
      <c r="J50" s="121" t="s">
        <v>307</v>
      </c>
      <c r="K50" s="61" t="s">
        <v>365</v>
      </c>
      <c r="L50" s="72"/>
      <c r="M50" s="79">
        <v>1</v>
      </c>
      <c r="N50" s="72" t="s">
        <v>229</v>
      </c>
      <c r="O50" s="80" t="s">
        <v>227</v>
      </c>
      <c r="P50" s="80">
        <v>247</v>
      </c>
      <c r="Q50" s="80">
        <v>1</v>
      </c>
      <c r="R50" s="80" t="s">
        <v>135</v>
      </c>
      <c r="S50" s="76">
        <v>9.37</v>
      </c>
      <c r="T50" s="218">
        <v>385.7316666666666</v>
      </c>
      <c r="U50" s="218">
        <v>38.573166666666665</v>
      </c>
      <c r="V50" s="222">
        <v>0.1</v>
      </c>
    </row>
    <row r="51" spans="1:22" s="7" customFormat="1" ht="36.75" customHeight="1" thickBot="1" thickTop="1">
      <c r="A51" s="146"/>
      <c r="B51" s="181"/>
      <c r="C51" s="179"/>
      <c r="D51" s="180"/>
      <c r="E51" s="151"/>
      <c r="F51" s="156"/>
      <c r="G51" s="162"/>
      <c r="H51" s="205"/>
      <c r="I51" s="163"/>
      <c r="J51" s="122" t="s">
        <v>308</v>
      </c>
      <c r="K51" s="34" t="s">
        <v>155</v>
      </c>
      <c r="L51" s="34"/>
      <c r="M51" s="51">
        <v>5</v>
      </c>
      <c r="N51" s="33" t="s">
        <v>229</v>
      </c>
      <c r="O51" s="52" t="s">
        <v>227</v>
      </c>
      <c r="P51" s="52">
        <v>247</v>
      </c>
      <c r="Q51" s="52">
        <v>1</v>
      </c>
      <c r="R51" s="52" t="s">
        <v>135</v>
      </c>
      <c r="S51" s="53">
        <v>9.37</v>
      </c>
      <c r="T51" s="214">
        <v>18515.12</v>
      </c>
      <c r="U51" s="217">
        <v>1851.512</v>
      </c>
      <c r="V51" s="215">
        <v>0.1</v>
      </c>
    </row>
    <row r="52" spans="1:22" s="7" customFormat="1" ht="27.75" customHeight="1" thickBot="1" thickTop="1">
      <c r="A52" s="146"/>
      <c r="B52" s="181"/>
      <c r="C52" s="179"/>
      <c r="D52" s="180"/>
      <c r="E52" s="151"/>
      <c r="F52" s="156"/>
      <c r="G52" s="162"/>
      <c r="H52" s="205"/>
      <c r="I52" s="163"/>
      <c r="J52" s="128" t="s">
        <v>309</v>
      </c>
      <c r="K52" s="129" t="s">
        <v>124</v>
      </c>
      <c r="L52" s="129"/>
      <c r="M52" s="130">
        <v>11</v>
      </c>
      <c r="N52" s="131" t="s">
        <v>226</v>
      </c>
      <c r="O52" s="131" t="s">
        <v>153</v>
      </c>
      <c r="P52" s="132">
        <v>247</v>
      </c>
      <c r="Q52" s="132">
        <v>3</v>
      </c>
      <c r="R52" s="132" t="s">
        <v>139</v>
      </c>
      <c r="S52" s="133">
        <v>9.37</v>
      </c>
      <c r="T52" s="223">
        <v>4656.592199999999</v>
      </c>
      <c r="U52" s="223">
        <v>465.65921999999995</v>
      </c>
      <c r="V52" s="224">
        <v>0.1</v>
      </c>
    </row>
    <row r="53" spans="1:22" s="7" customFormat="1" ht="27.75" customHeight="1" thickBot="1" thickTop="1">
      <c r="A53" s="120"/>
      <c r="B53" s="117"/>
      <c r="C53" s="118"/>
      <c r="D53" s="115"/>
      <c r="E53" s="119"/>
      <c r="F53" s="116"/>
      <c r="G53" s="208"/>
      <c r="H53" s="206"/>
      <c r="I53" s="177"/>
      <c r="J53" s="122" t="s">
        <v>366</v>
      </c>
      <c r="K53" s="81" t="s">
        <v>154</v>
      </c>
      <c r="L53" s="81"/>
      <c r="M53" s="55">
        <v>11</v>
      </c>
      <c r="N53" s="56" t="s">
        <v>229</v>
      </c>
      <c r="O53" s="31" t="s">
        <v>227</v>
      </c>
      <c r="P53" s="31">
        <v>247</v>
      </c>
      <c r="Q53" s="31">
        <v>1</v>
      </c>
      <c r="R53" s="31" t="s">
        <v>135</v>
      </c>
      <c r="S53" s="57">
        <v>9.37</v>
      </c>
      <c r="T53" s="214">
        <v>4628.78</v>
      </c>
      <c r="U53" s="214">
        <v>462.878</v>
      </c>
      <c r="V53" s="215">
        <v>0.1</v>
      </c>
    </row>
    <row r="54" spans="1:22" ht="33" customHeight="1" thickBot="1" thickTop="1">
      <c r="A54" s="145" t="s">
        <v>71</v>
      </c>
      <c r="B54" s="181"/>
      <c r="C54" s="179" t="s">
        <v>116</v>
      </c>
      <c r="D54" s="180"/>
      <c r="E54" s="150" t="s">
        <v>73</v>
      </c>
      <c r="F54" s="155" t="s">
        <v>72</v>
      </c>
      <c r="G54" s="161" t="s">
        <v>100</v>
      </c>
      <c r="H54" s="153" t="s">
        <v>127</v>
      </c>
      <c r="I54" s="163">
        <v>11</v>
      </c>
      <c r="J54" s="121" t="s">
        <v>310</v>
      </c>
      <c r="K54" s="61" t="s">
        <v>156</v>
      </c>
      <c r="L54" s="72"/>
      <c r="M54" s="79">
        <v>1</v>
      </c>
      <c r="N54" s="72" t="s">
        <v>379</v>
      </c>
      <c r="O54" s="72"/>
      <c r="P54" s="80">
        <v>33</v>
      </c>
      <c r="Q54" s="80">
        <v>0.5</v>
      </c>
      <c r="R54" s="80" t="s">
        <v>139</v>
      </c>
      <c r="S54" s="76">
        <v>9.37</v>
      </c>
      <c r="T54" s="218">
        <v>25.7675</v>
      </c>
      <c r="U54" s="218">
        <v>2.57675</v>
      </c>
      <c r="V54" s="222">
        <v>0.1</v>
      </c>
    </row>
    <row r="55" spans="1:22" ht="33" customHeight="1" thickBot="1" thickTop="1">
      <c r="A55" s="182"/>
      <c r="B55" s="181"/>
      <c r="C55" s="179"/>
      <c r="D55" s="180"/>
      <c r="E55" s="173"/>
      <c r="F55" s="156"/>
      <c r="G55" s="162"/>
      <c r="H55" s="153"/>
      <c r="I55" s="163"/>
      <c r="J55" s="123" t="s">
        <v>311</v>
      </c>
      <c r="K55" s="81" t="s">
        <v>157</v>
      </c>
      <c r="L55" s="81"/>
      <c r="M55" s="55">
        <v>8</v>
      </c>
      <c r="N55" s="72" t="s">
        <v>378</v>
      </c>
      <c r="O55" s="56"/>
      <c r="P55" s="31">
        <v>66</v>
      </c>
      <c r="Q55" s="31">
        <v>0.5</v>
      </c>
      <c r="R55" s="31" t="s">
        <v>139</v>
      </c>
      <c r="S55" s="57">
        <v>9.37</v>
      </c>
      <c r="T55" s="214">
        <v>2473.68</v>
      </c>
      <c r="U55" s="217">
        <v>247.368</v>
      </c>
      <c r="V55" s="215">
        <v>0.1</v>
      </c>
    </row>
    <row r="56" spans="1:22" ht="23.25" thickTop="1">
      <c r="A56" s="145" t="s">
        <v>71</v>
      </c>
      <c r="B56" s="147" t="s">
        <v>86</v>
      </c>
      <c r="C56" s="150" t="s">
        <v>77</v>
      </c>
      <c r="D56" s="159"/>
      <c r="E56" s="150" t="s">
        <v>73</v>
      </c>
      <c r="F56" s="155" t="s">
        <v>72</v>
      </c>
      <c r="G56" s="161" t="s">
        <v>101</v>
      </c>
      <c r="H56" s="152" t="s">
        <v>76</v>
      </c>
      <c r="I56" s="163">
        <v>4</v>
      </c>
      <c r="J56" s="121" t="s">
        <v>312</v>
      </c>
      <c r="K56" s="46" t="s">
        <v>152</v>
      </c>
      <c r="L56" s="46"/>
      <c r="M56" s="47">
        <v>1</v>
      </c>
      <c r="N56" s="61" t="s">
        <v>229</v>
      </c>
      <c r="O56" s="48" t="s">
        <v>227</v>
      </c>
      <c r="P56" s="48">
        <v>247</v>
      </c>
      <c r="Q56" s="48">
        <v>1</v>
      </c>
      <c r="R56" s="48" t="s">
        <v>135</v>
      </c>
      <c r="S56" s="49">
        <v>9.37</v>
      </c>
      <c r="T56" s="216">
        <v>192.8658333333333</v>
      </c>
      <c r="U56" s="216">
        <v>19.286583333333333</v>
      </c>
      <c r="V56" s="213">
        <v>0.1</v>
      </c>
    </row>
    <row r="57" spans="1:22" ht="33.75">
      <c r="A57" s="146"/>
      <c r="B57" s="148"/>
      <c r="C57" s="151"/>
      <c r="D57" s="157"/>
      <c r="E57" s="151"/>
      <c r="F57" s="156"/>
      <c r="G57" s="162"/>
      <c r="H57" s="153"/>
      <c r="I57" s="163"/>
      <c r="J57" s="122" t="s">
        <v>313</v>
      </c>
      <c r="K57" s="82" t="s">
        <v>230</v>
      </c>
      <c r="L57" s="82" t="s">
        <v>158</v>
      </c>
      <c r="M57" s="51">
        <v>11</v>
      </c>
      <c r="N57" s="33" t="s">
        <v>229</v>
      </c>
      <c r="O57" s="52" t="s">
        <v>228</v>
      </c>
      <c r="P57" s="80">
        <v>247</v>
      </c>
      <c r="Q57" s="52">
        <v>2</v>
      </c>
      <c r="R57" s="52" t="s">
        <v>139</v>
      </c>
      <c r="S57" s="53">
        <v>9.37</v>
      </c>
      <c r="T57" s="214">
        <v>771.4633333333333</v>
      </c>
      <c r="U57" s="217">
        <v>77.14633333333333</v>
      </c>
      <c r="V57" s="215">
        <v>0.1</v>
      </c>
    </row>
    <row r="58" spans="1:22" ht="45.75" thickBot="1">
      <c r="A58" s="137"/>
      <c r="B58" s="138"/>
      <c r="C58" s="158"/>
      <c r="D58" s="160"/>
      <c r="E58" s="158"/>
      <c r="F58" s="136"/>
      <c r="G58" s="207"/>
      <c r="H58" s="178"/>
      <c r="I58" s="163"/>
      <c r="J58" s="124" t="s">
        <v>314</v>
      </c>
      <c r="K58" s="113" t="s">
        <v>231</v>
      </c>
      <c r="L58" s="113" t="s">
        <v>159</v>
      </c>
      <c r="M58" s="59">
        <v>11</v>
      </c>
      <c r="N58" s="99" t="s">
        <v>229</v>
      </c>
      <c r="O58" s="32" t="s">
        <v>228</v>
      </c>
      <c r="P58" s="103">
        <v>247</v>
      </c>
      <c r="Q58" s="32">
        <v>3</v>
      </c>
      <c r="R58" s="32" t="s">
        <v>139</v>
      </c>
      <c r="S58" s="60">
        <v>9.37</v>
      </c>
      <c r="T58" s="214">
        <v>6943.17</v>
      </c>
      <c r="U58" s="214">
        <v>694.317</v>
      </c>
      <c r="V58" s="215">
        <v>0.1</v>
      </c>
    </row>
    <row r="59" spans="1:22" ht="73.5" customHeight="1" thickTop="1">
      <c r="A59" s="145" t="s">
        <v>71</v>
      </c>
      <c r="B59" s="147" t="s">
        <v>86</v>
      </c>
      <c r="C59" s="150" t="str">
        <f>"(5)"</f>
        <v>(5)</v>
      </c>
      <c r="D59" s="159"/>
      <c r="E59" s="150" t="s">
        <v>73</v>
      </c>
      <c r="F59" s="155" t="s">
        <v>72</v>
      </c>
      <c r="G59" s="161" t="s">
        <v>102</v>
      </c>
      <c r="H59" s="140" t="s">
        <v>132</v>
      </c>
      <c r="I59" s="163">
        <v>14</v>
      </c>
      <c r="J59" s="125" t="s">
        <v>315</v>
      </c>
      <c r="K59" s="72" t="s">
        <v>74</v>
      </c>
      <c r="L59" s="72"/>
      <c r="M59" s="79">
        <v>1</v>
      </c>
      <c r="N59" s="72" t="s">
        <v>232</v>
      </c>
      <c r="O59" s="80" t="s">
        <v>160</v>
      </c>
      <c r="P59" s="80">
        <f>150+50+70+1000+30+7946</f>
        <v>9246</v>
      </c>
      <c r="Q59" s="80">
        <v>1</v>
      </c>
      <c r="R59" s="80" t="s">
        <v>135</v>
      </c>
      <c r="S59" s="76">
        <v>9.37</v>
      </c>
      <c r="T59" s="216">
        <v>721.9585</v>
      </c>
      <c r="U59" s="216">
        <v>72.19585</v>
      </c>
      <c r="V59" s="213">
        <v>0.1</v>
      </c>
    </row>
    <row r="60" spans="1:22" ht="73.5" customHeight="1">
      <c r="A60" s="146"/>
      <c r="B60" s="148"/>
      <c r="C60" s="151"/>
      <c r="D60" s="157"/>
      <c r="E60" s="151"/>
      <c r="F60" s="156"/>
      <c r="G60" s="162"/>
      <c r="H60" s="141"/>
      <c r="I60" s="163"/>
      <c r="J60" s="122" t="s">
        <v>316</v>
      </c>
      <c r="K60" s="34" t="s">
        <v>233</v>
      </c>
      <c r="L60" s="34"/>
      <c r="M60" s="51">
        <v>6</v>
      </c>
      <c r="N60" s="72" t="s">
        <v>232</v>
      </c>
      <c r="O60" s="80" t="s">
        <v>160</v>
      </c>
      <c r="P60" s="80">
        <f>150+50+70+1000+30+7946</f>
        <v>9246</v>
      </c>
      <c r="Q60" s="52">
        <v>1</v>
      </c>
      <c r="R60" s="52" t="s">
        <v>135</v>
      </c>
      <c r="S60" s="53">
        <v>9.37</v>
      </c>
      <c r="T60" s="214">
        <v>606.6917000000001</v>
      </c>
      <c r="U60" s="217">
        <v>60.66917000000001</v>
      </c>
      <c r="V60" s="215">
        <v>0.1</v>
      </c>
    </row>
    <row r="61" spans="1:22" ht="83.25" customHeight="1">
      <c r="A61" s="146"/>
      <c r="B61" s="148"/>
      <c r="C61" s="151"/>
      <c r="D61" s="157"/>
      <c r="E61" s="151"/>
      <c r="F61" s="156"/>
      <c r="G61" s="162"/>
      <c r="H61" s="141"/>
      <c r="I61" s="163"/>
      <c r="J61" s="122" t="s">
        <v>380</v>
      </c>
      <c r="K61" s="34" t="s">
        <v>161</v>
      </c>
      <c r="L61" s="81"/>
      <c r="M61" s="55">
        <v>10</v>
      </c>
      <c r="N61" s="72" t="s">
        <v>232</v>
      </c>
      <c r="O61" s="80" t="s">
        <v>160</v>
      </c>
      <c r="P61" s="80">
        <f>150+50+70+1000+30+7946</f>
        <v>9246</v>
      </c>
      <c r="Q61" s="31">
        <v>1</v>
      </c>
      <c r="R61" s="31" t="s">
        <v>139</v>
      </c>
      <c r="S61" s="53">
        <v>9.37</v>
      </c>
      <c r="T61" s="214">
        <v>144.3917</v>
      </c>
      <c r="U61" s="214">
        <v>14.439169999999999</v>
      </c>
      <c r="V61" s="215">
        <v>0.1</v>
      </c>
    </row>
    <row r="62" spans="1:22" ht="83.25" customHeight="1" thickBot="1">
      <c r="A62" s="137"/>
      <c r="B62" s="138"/>
      <c r="C62" s="158"/>
      <c r="D62" s="160"/>
      <c r="E62" s="158"/>
      <c r="F62" s="136"/>
      <c r="G62" s="139"/>
      <c r="H62" s="176"/>
      <c r="I62" s="163"/>
      <c r="J62" s="122" t="s">
        <v>381</v>
      </c>
      <c r="K62" s="54" t="s">
        <v>234</v>
      </c>
      <c r="L62" s="54" t="s">
        <v>162</v>
      </c>
      <c r="M62" s="55">
        <v>11</v>
      </c>
      <c r="N62" s="90" t="s">
        <v>232</v>
      </c>
      <c r="O62" s="87" t="s">
        <v>160</v>
      </c>
      <c r="P62" s="87">
        <f>150+50+70+1000+30+7946</f>
        <v>9246</v>
      </c>
      <c r="Q62" s="31">
        <v>1</v>
      </c>
      <c r="R62" s="31" t="s">
        <v>139</v>
      </c>
      <c r="S62" s="57">
        <v>9.37</v>
      </c>
      <c r="T62" s="225">
        <v>144.3917</v>
      </c>
      <c r="U62" s="217">
        <v>14.439169999999999</v>
      </c>
      <c r="V62" s="219">
        <v>0.1</v>
      </c>
    </row>
    <row r="63" spans="1:22" ht="34.5" customHeight="1" thickTop="1">
      <c r="A63" s="174" t="s">
        <v>71</v>
      </c>
      <c r="B63" s="148" t="s">
        <v>86</v>
      </c>
      <c r="C63" s="175" t="str">
        <f>"(6, 7)"</f>
        <v>(6, 7)</v>
      </c>
      <c r="D63" s="157"/>
      <c r="E63" s="175" t="s">
        <v>73</v>
      </c>
      <c r="F63" s="156" t="s">
        <v>72</v>
      </c>
      <c r="G63" s="162" t="s">
        <v>103</v>
      </c>
      <c r="H63" s="166" t="s">
        <v>163</v>
      </c>
      <c r="I63" s="163">
        <v>5</v>
      </c>
      <c r="J63" s="121" t="s">
        <v>317</v>
      </c>
      <c r="K63" s="61" t="s">
        <v>368</v>
      </c>
      <c r="L63" s="61"/>
      <c r="M63" s="47">
        <v>1</v>
      </c>
      <c r="N63" s="61" t="s">
        <v>235</v>
      </c>
      <c r="O63" s="48" t="s">
        <v>236</v>
      </c>
      <c r="P63" s="48">
        <v>83</v>
      </c>
      <c r="Q63" s="48">
        <v>2</v>
      </c>
      <c r="R63" s="48" t="s">
        <v>135</v>
      </c>
      <c r="S63" s="49">
        <v>9.37</v>
      </c>
      <c r="T63" s="216">
        <v>129.6183333333333</v>
      </c>
      <c r="U63" s="216">
        <v>12.961833333333331</v>
      </c>
      <c r="V63" s="213">
        <v>0.1</v>
      </c>
    </row>
    <row r="64" spans="1:22" ht="34.5" customHeight="1" thickBot="1">
      <c r="A64" s="146"/>
      <c r="B64" s="148"/>
      <c r="C64" s="151"/>
      <c r="D64" s="157"/>
      <c r="E64" s="151"/>
      <c r="F64" s="156"/>
      <c r="G64" s="162"/>
      <c r="H64" s="141"/>
      <c r="I64" s="163"/>
      <c r="J64" s="122" t="s">
        <v>318</v>
      </c>
      <c r="K64" s="34" t="s">
        <v>369</v>
      </c>
      <c r="L64" s="35"/>
      <c r="M64" s="59">
        <v>10</v>
      </c>
      <c r="N64" s="99" t="s">
        <v>164</v>
      </c>
      <c r="O64" s="99"/>
      <c r="P64" s="32">
        <v>10034</v>
      </c>
      <c r="Q64" s="32">
        <v>2</v>
      </c>
      <c r="R64" s="32" t="s">
        <v>139</v>
      </c>
      <c r="S64" s="60">
        <v>9.37</v>
      </c>
      <c r="T64" s="220">
        <v>3133.952666666666</v>
      </c>
      <c r="U64" s="220">
        <v>313.39526666666666</v>
      </c>
      <c r="V64" s="221">
        <v>0.1</v>
      </c>
    </row>
    <row r="65" spans="1:22" ht="34.5" thickTop="1">
      <c r="A65" s="145" t="s">
        <v>71</v>
      </c>
      <c r="B65" s="148" t="s">
        <v>86</v>
      </c>
      <c r="C65" s="150" t="str">
        <f>"(9)"</f>
        <v>(9)</v>
      </c>
      <c r="D65" s="157"/>
      <c r="E65" s="150" t="s">
        <v>73</v>
      </c>
      <c r="F65" s="155" t="s">
        <v>72</v>
      </c>
      <c r="G65" s="161" t="s">
        <v>104</v>
      </c>
      <c r="H65" s="140" t="s">
        <v>276</v>
      </c>
      <c r="I65" s="163">
        <v>1</v>
      </c>
      <c r="J65" s="121" t="s">
        <v>319</v>
      </c>
      <c r="K65" s="61" t="s">
        <v>165</v>
      </c>
      <c r="L65" s="72"/>
      <c r="M65" s="79">
        <v>1</v>
      </c>
      <c r="N65" s="72" t="s">
        <v>204</v>
      </c>
      <c r="O65" s="80"/>
      <c r="P65" s="80">
        <v>1</v>
      </c>
      <c r="Q65" s="80">
        <v>1</v>
      </c>
      <c r="R65" s="80" t="s">
        <v>135</v>
      </c>
      <c r="S65" s="76">
        <v>9.37</v>
      </c>
      <c r="T65" s="218">
        <v>1.5616666666666665</v>
      </c>
      <c r="U65" s="218">
        <v>0.15616666666666668</v>
      </c>
      <c r="V65" s="222">
        <v>0.1</v>
      </c>
    </row>
    <row r="66" spans="1:22" ht="78.75">
      <c r="A66" s="146"/>
      <c r="B66" s="148"/>
      <c r="C66" s="151"/>
      <c r="D66" s="157"/>
      <c r="E66" s="151"/>
      <c r="F66" s="156"/>
      <c r="G66" s="162"/>
      <c r="H66" s="141"/>
      <c r="I66" s="163"/>
      <c r="J66" s="122" t="s">
        <v>320</v>
      </c>
      <c r="K66" s="34" t="s">
        <v>275</v>
      </c>
      <c r="L66" s="34" t="s">
        <v>358</v>
      </c>
      <c r="M66" s="51">
        <v>5</v>
      </c>
      <c r="N66" s="33" t="s">
        <v>267</v>
      </c>
      <c r="O66" s="52" t="s">
        <v>237</v>
      </c>
      <c r="P66" s="52">
        <v>30</v>
      </c>
      <c r="Q66" s="52">
        <f>32*2</f>
        <v>64</v>
      </c>
      <c r="R66" s="52" t="s">
        <v>139</v>
      </c>
      <c r="S66" s="53">
        <v>9.37</v>
      </c>
      <c r="T66" s="214">
        <v>299.84</v>
      </c>
      <c r="U66" s="217">
        <v>29.983999999999998</v>
      </c>
      <c r="V66" s="215">
        <v>0.1</v>
      </c>
    </row>
    <row r="67" spans="1:22" ht="34.5" thickBot="1">
      <c r="A67" s="146"/>
      <c r="B67" s="148"/>
      <c r="C67" s="151"/>
      <c r="D67" s="157"/>
      <c r="E67" s="151"/>
      <c r="F67" s="156"/>
      <c r="G67" s="162"/>
      <c r="H67" s="141"/>
      <c r="I67" s="163"/>
      <c r="J67" s="122" t="s">
        <v>321</v>
      </c>
      <c r="K67" s="54" t="s">
        <v>367</v>
      </c>
      <c r="L67" s="54"/>
      <c r="M67" s="55">
        <v>5</v>
      </c>
      <c r="N67" s="56" t="s">
        <v>134</v>
      </c>
      <c r="O67" s="31" t="s">
        <v>277</v>
      </c>
      <c r="P67" s="31">
        <v>1</v>
      </c>
      <c r="Q67" s="31"/>
      <c r="R67" s="31" t="s">
        <v>135</v>
      </c>
      <c r="S67" s="57">
        <v>9.37</v>
      </c>
      <c r="T67" s="214">
        <v>4141.54</v>
      </c>
      <c r="U67" s="214">
        <v>414.154</v>
      </c>
      <c r="V67" s="219">
        <v>0.1</v>
      </c>
    </row>
    <row r="68" spans="1:22" s="25" customFormat="1" ht="34.5" thickTop="1">
      <c r="A68" s="145" t="s">
        <v>71</v>
      </c>
      <c r="B68" s="148" t="s">
        <v>86</v>
      </c>
      <c r="C68" s="150" t="str">
        <f>"(22, 23)"</f>
        <v>(22, 23)</v>
      </c>
      <c r="D68" s="159"/>
      <c r="E68" s="150" t="s">
        <v>73</v>
      </c>
      <c r="F68" s="155" t="s">
        <v>72</v>
      </c>
      <c r="G68" s="161" t="s">
        <v>105</v>
      </c>
      <c r="H68" s="140" t="s">
        <v>78</v>
      </c>
      <c r="I68" s="163">
        <v>1</v>
      </c>
      <c r="J68" s="121" t="s">
        <v>322</v>
      </c>
      <c r="K68" s="61" t="s">
        <v>167</v>
      </c>
      <c r="L68" s="61"/>
      <c r="M68" s="47">
        <v>1</v>
      </c>
      <c r="N68" s="61" t="s">
        <v>250</v>
      </c>
      <c r="O68" s="48" t="s">
        <v>172</v>
      </c>
      <c r="P68" s="48">
        <v>165</v>
      </c>
      <c r="Q68" s="48">
        <v>1</v>
      </c>
      <c r="R68" s="48" t="s">
        <v>135</v>
      </c>
      <c r="S68" s="49">
        <v>9.37</v>
      </c>
      <c r="T68" s="216">
        <v>257.675</v>
      </c>
      <c r="U68" s="216">
        <v>25.7675</v>
      </c>
      <c r="V68" s="213">
        <v>0.1</v>
      </c>
    </row>
    <row r="69" spans="1:22" ht="22.5">
      <c r="A69" s="146"/>
      <c r="B69" s="148"/>
      <c r="C69" s="151"/>
      <c r="D69" s="157"/>
      <c r="E69" s="151"/>
      <c r="F69" s="156"/>
      <c r="G69" s="162"/>
      <c r="H69" s="141"/>
      <c r="I69" s="163"/>
      <c r="J69" s="122" t="s">
        <v>323</v>
      </c>
      <c r="K69" s="72" t="s">
        <v>166</v>
      </c>
      <c r="L69" s="72"/>
      <c r="M69" s="51">
        <v>5</v>
      </c>
      <c r="N69" s="33" t="s">
        <v>134</v>
      </c>
      <c r="O69" s="52"/>
      <c r="P69" s="52">
        <v>1</v>
      </c>
      <c r="Q69" s="52">
        <v>2</v>
      </c>
      <c r="R69" s="52" t="s">
        <v>139</v>
      </c>
      <c r="S69" s="57">
        <v>9.37</v>
      </c>
      <c r="T69" s="214">
        <v>16003.123333333333</v>
      </c>
      <c r="U69" s="217">
        <v>1600.3123333333333</v>
      </c>
      <c r="V69" s="219">
        <v>0.1</v>
      </c>
    </row>
    <row r="70" spans="1:22" ht="22.5">
      <c r="A70" s="146"/>
      <c r="B70" s="148"/>
      <c r="C70" s="151"/>
      <c r="D70" s="157"/>
      <c r="E70" s="151"/>
      <c r="F70" s="156"/>
      <c r="G70" s="162"/>
      <c r="H70" s="141"/>
      <c r="I70" s="163"/>
      <c r="J70" s="122" t="s">
        <v>382</v>
      </c>
      <c r="K70" s="34" t="s">
        <v>238</v>
      </c>
      <c r="L70" s="81" t="s">
        <v>239</v>
      </c>
      <c r="M70" s="55">
        <v>5</v>
      </c>
      <c r="N70" s="56" t="s">
        <v>251</v>
      </c>
      <c r="O70" s="31"/>
      <c r="P70" s="31">
        <v>164</v>
      </c>
      <c r="Q70" s="31">
        <v>2</v>
      </c>
      <c r="R70" s="31" t="s">
        <v>139</v>
      </c>
      <c r="S70" s="53">
        <v>9.37</v>
      </c>
      <c r="T70" s="214">
        <v>32782.50666666666</v>
      </c>
      <c r="U70" s="214">
        <v>3278.2506666666663</v>
      </c>
      <c r="V70" s="215">
        <v>0.1</v>
      </c>
    </row>
    <row r="71" spans="1:22" ht="23.25" thickBot="1">
      <c r="A71" s="146"/>
      <c r="B71" s="148"/>
      <c r="C71" s="173"/>
      <c r="D71" s="157"/>
      <c r="E71" s="151"/>
      <c r="F71" s="156"/>
      <c r="G71" s="143"/>
      <c r="H71" s="165"/>
      <c r="I71" s="163"/>
      <c r="J71" s="123" t="s">
        <v>383</v>
      </c>
      <c r="K71" s="81" t="s">
        <v>240</v>
      </c>
      <c r="L71" s="81" t="s">
        <v>241</v>
      </c>
      <c r="M71" s="55">
        <v>6</v>
      </c>
      <c r="N71" s="56" t="s">
        <v>250</v>
      </c>
      <c r="O71" s="31" t="s">
        <v>172</v>
      </c>
      <c r="P71" s="31">
        <v>165</v>
      </c>
      <c r="Q71" s="31">
        <v>2</v>
      </c>
      <c r="R71" s="31" t="s">
        <v>139</v>
      </c>
      <c r="S71" s="57">
        <v>9.37</v>
      </c>
      <c r="T71" s="225">
        <v>1030.7</v>
      </c>
      <c r="U71" s="217">
        <v>103.07</v>
      </c>
      <c r="V71" s="219">
        <v>0.1</v>
      </c>
    </row>
    <row r="72" spans="1:22" ht="23.25" thickTop="1">
      <c r="A72" s="145" t="s">
        <v>71</v>
      </c>
      <c r="B72" s="147" t="s">
        <v>79</v>
      </c>
      <c r="C72" s="155" t="str">
        <f>"18/(12, 85)"</f>
        <v>18/(12, 85)</v>
      </c>
      <c r="D72" s="159"/>
      <c r="E72" s="150" t="s">
        <v>73</v>
      </c>
      <c r="F72" s="155" t="s">
        <v>72</v>
      </c>
      <c r="G72" s="161" t="s">
        <v>106</v>
      </c>
      <c r="H72" s="140" t="s">
        <v>201</v>
      </c>
      <c r="I72" s="163">
        <v>4</v>
      </c>
      <c r="J72" s="126" t="s">
        <v>324</v>
      </c>
      <c r="K72" s="61" t="s">
        <v>168</v>
      </c>
      <c r="L72" s="61"/>
      <c r="M72" s="47">
        <v>1</v>
      </c>
      <c r="N72" s="61" t="s">
        <v>169</v>
      </c>
      <c r="O72" s="48"/>
      <c r="P72" s="48">
        <v>84</v>
      </c>
      <c r="Q72" s="48">
        <v>1</v>
      </c>
      <c r="R72" s="48" t="s">
        <v>135</v>
      </c>
      <c r="S72" s="49">
        <v>9.37</v>
      </c>
      <c r="T72" s="216">
        <v>131.18</v>
      </c>
      <c r="U72" s="216">
        <v>13.117999999999999</v>
      </c>
      <c r="V72" s="213">
        <v>0.1</v>
      </c>
    </row>
    <row r="73" spans="1:22" ht="23.25" thickBot="1">
      <c r="A73" s="146"/>
      <c r="B73" s="138"/>
      <c r="C73" s="136"/>
      <c r="D73" s="160"/>
      <c r="E73" s="151"/>
      <c r="F73" s="136"/>
      <c r="G73" s="207"/>
      <c r="H73" s="176"/>
      <c r="I73" s="163"/>
      <c r="J73" s="127" t="s">
        <v>325</v>
      </c>
      <c r="K73" s="107" t="s">
        <v>370</v>
      </c>
      <c r="L73" s="108"/>
      <c r="M73" s="59">
        <v>3</v>
      </c>
      <c r="N73" s="99" t="s">
        <v>169</v>
      </c>
      <c r="O73" s="32"/>
      <c r="P73" s="32">
        <v>83</v>
      </c>
      <c r="Q73" s="32">
        <v>2</v>
      </c>
      <c r="R73" s="32" t="s">
        <v>139</v>
      </c>
      <c r="S73" s="60">
        <v>9.37</v>
      </c>
      <c r="T73" s="220">
        <v>777.71</v>
      </c>
      <c r="U73" s="220">
        <v>77.771</v>
      </c>
      <c r="V73" s="221">
        <v>0.1</v>
      </c>
    </row>
    <row r="74" spans="1:22" ht="23.25" thickTop="1">
      <c r="A74" s="145" t="s">
        <v>71</v>
      </c>
      <c r="B74" s="148" t="s">
        <v>79</v>
      </c>
      <c r="C74" s="156" t="str">
        <f>"(35, 36, 39)"</f>
        <v>(35, 36, 39)</v>
      </c>
      <c r="D74" s="157"/>
      <c r="E74" s="150" t="s">
        <v>73</v>
      </c>
      <c r="F74" s="156" t="s">
        <v>72</v>
      </c>
      <c r="G74" s="162" t="s">
        <v>107</v>
      </c>
      <c r="H74" s="166" t="s">
        <v>81</v>
      </c>
      <c r="I74" s="164">
        <v>3</v>
      </c>
      <c r="J74" s="125" t="s">
        <v>326</v>
      </c>
      <c r="K74" s="101" t="s">
        <v>371</v>
      </c>
      <c r="L74" s="101"/>
      <c r="M74" s="79">
        <v>1</v>
      </c>
      <c r="N74" s="72" t="s">
        <v>246</v>
      </c>
      <c r="O74" s="72"/>
      <c r="P74" s="80">
        <v>30</v>
      </c>
      <c r="Q74" s="80">
        <v>1</v>
      </c>
      <c r="R74" s="80" t="s">
        <v>135</v>
      </c>
      <c r="S74" s="76">
        <v>5.28</v>
      </c>
      <c r="T74" s="218">
        <v>26.4</v>
      </c>
      <c r="U74" s="218">
        <v>2.64</v>
      </c>
      <c r="V74" s="222">
        <v>0.1</v>
      </c>
    </row>
    <row r="75" spans="1:22" ht="22.5">
      <c r="A75" s="146"/>
      <c r="B75" s="148"/>
      <c r="C75" s="156"/>
      <c r="D75" s="157"/>
      <c r="E75" s="151"/>
      <c r="F75" s="156"/>
      <c r="G75" s="162"/>
      <c r="H75" s="141"/>
      <c r="I75" s="164"/>
      <c r="J75" s="122" t="s">
        <v>327</v>
      </c>
      <c r="K75" s="72" t="s">
        <v>242</v>
      </c>
      <c r="L75" s="72" t="s">
        <v>243</v>
      </c>
      <c r="M75" s="51">
        <v>4</v>
      </c>
      <c r="N75" s="33" t="s">
        <v>246</v>
      </c>
      <c r="O75" s="33"/>
      <c r="P75" s="52">
        <v>30</v>
      </c>
      <c r="Q75" s="52">
        <v>1</v>
      </c>
      <c r="R75" s="52" t="s">
        <v>139</v>
      </c>
      <c r="S75" s="53">
        <v>5.28</v>
      </c>
      <c r="T75" s="214">
        <v>39.6</v>
      </c>
      <c r="U75" s="217">
        <v>3.96</v>
      </c>
      <c r="V75" s="219">
        <v>0.1</v>
      </c>
    </row>
    <row r="76" spans="1:22" ht="22.5">
      <c r="A76" s="146"/>
      <c r="B76" s="148"/>
      <c r="C76" s="156"/>
      <c r="D76" s="157"/>
      <c r="E76" s="151"/>
      <c r="F76" s="156"/>
      <c r="G76" s="162"/>
      <c r="H76" s="141"/>
      <c r="I76" s="164"/>
      <c r="J76" s="122" t="s">
        <v>328</v>
      </c>
      <c r="K76" s="34" t="s">
        <v>244</v>
      </c>
      <c r="L76" s="81" t="s">
        <v>245</v>
      </c>
      <c r="M76" s="55">
        <v>11</v>
      </c>
      <c r="N76" s="33" t="s">
        <v>246</v>
      </c>
      <c r="O76" s="56"/>
      <c r="P76" s="31">
        <v>30</v>
      </c>
      <c r="Q76" s="31">
        <v>1</v>
      </c>
      <c r="R76" s="31" t="s">
        <v>139</v>
      </c>
      <c r="S76" s="53">
        <v>5.28</v>
      </c>
      <c r="T76" s="214">
        <v>27.9</v>
      </c>
      <c r="U76" s="214">
        <v>2.79</v>
      </c>
      <c r="V76" s="215">
        <v>0.1</v>
      </c>
    </row>
    <row r="77" spans="1:22" ht="23.25" thickBot="1">
      <c r="A77" s="146"/>
      <c r="B77" s="148"/>
      <c r="C77" s="156"/>
      <c r="D77" s="157"/>
      <c r="E77" s="151"/>
      <c r="F77" s="156"/>
      <c r="G77" s="143"/>
      <c r="H77" s="141"/>
      <c r="I77" s="164"/>
      <c r="J77" s="122" t="s">
        <v>329</v>
      </c>
      <c r="K77" s="34" t="s">
        <v>170</v>
      </c>
      <c r="L77" s="81"/>
      <c r="M77" s="55">
        <v>10</v>
      </c>
      <c r="N77" s="56" t="s">
        <v>246</v>
      </c>
      <c r="O77" s="56"/>
      <c r="P77" s="31">
        <v>30</v>
      </c>
      <c r="Q77" s="31">
        <v>1</v>
      </c>
      <c r="R77" s="31" t="s">
        <v>139</v>
      </c>
      <c r="S77" s="57">
        <v>5.28</v>
      </c>
      <c r="T77" s="225">
        <v>42.9</v>
      </c>
      <c r="U77" s="217">
        <v>4.29</v>
      </c>
      <c r="V77" s="215">
        <v>0.1</v>
      </c>
    </row>
    <row r="78" spans="1:22" ht="23.25" thickTop="1">
      <c r="A78" s="145" t="s">
        <v>71</v>
      </c>
      <c r="B78" s="147" t="s">
        <v>82</v>
      </c>
      <c r="C78" s="155" t="str">
        <f>"(12)"</f>
        <v>(12)</v>
      </c>
      <c r="D78" s="159"/>
      <c r="E78" s="150" t="s">
        <v>73</v>
      </c>
      <c r="F78" s="155" t="s">
        <v>72</v>
      </c>
      <c r="G78" s="161" t="s">
        <v>108</v>
      </c>
      <c r="H78" s="170" t="s">
        <v>83</v>
      </c>
      <c r="I78" s="164">
        <v>4</v>
      </c>
      <c r="J78" s="121" t="s">
        <v>330</v>
      </c>
      <c r="K78" s="61" t="s">
        <v>187</v>
      </c>
      <c r="L78" s="61"/>
      <c r="M78" s="47">
        <v>1</v>
      </c>
      <c r="N78" s="61" t="s">
        <v>250</v>
      </c>
      <c r="O78" s="104" t="s">
        <v>172</v>
      </c>
      <c r="P78" s="48">
        <v>165</v>
      </c>
      <c r="Q78" s="48">
        <v>1</v>
      </c>
      <c r="R78" s="48" t="s">
        <v>135</v>
      </c>
      <c r="S78" s="49">
        <v>9.37</v>
      </c>
      <c r="T78" s="216">
        <v>257.675</v>
      </c>
      <c r="U78" s="216">
        <v>25.7675</v>
      </c>
      <c r="V78" s="213">
        <v>0.1</v>
      </c>
    </row>
    <row r="79" spans="1:22" ht="23.25" thickBot="1">
      <c r="A79" s="146"/>
      <c r="B79" s="148"/>
      <c r="C79" s="156"/>
      <c r="D79" s="160"/>
      <c r="E79" s="151"/>
      <c r="F79" s="156"/>
      <c r="G79" s="162"/>
      <c r="H79" s="171"/>
      <c r="I79" s="164"/>
      <c r="J79" s="122" t="s">
        <v>331</v>
      </c>
      <c r="K79" s="101" t="s">
        <v>202</v>
      </c>
      <c r="L79" s="111"/>
      <c r="M79" s="59">
        <v>3</v>
      </c>
      <c r="N79" s="99" t="s">
        <v>171</v>
      </c>
      <c r="O79" s="32"/>
      <c r="P79" s="32">
        <v>164</v>
      </c>
      <c r="Q79" s="32">
        <v>2</v>
      </c>
      <c r="R79" s="32" t="s">
        <v>139</v>
      </c>
      <c r="S79" s="60">
        <v>9.37</v>
      </c>
      <c r="T79" s="220">
        <v>1536.68</v>
      </c>
      <c r="U79" s="220">
        <v>153.668</v>
      </c>
      <c r="V79" s="219">
        <v>0.1</v>
      </c>
    </row>
    <row r="80" spans="1:22" ht="34.5" thickTop="1">
      <c r="A80" s="145" t="s">
        <v>71</v>
      </c>
      <c r="B80" s="147" t="s">
        <v>82</v>
      </c>
      <c r="C80" s="155" t="str">
        <f>"(27)"</f>
        <v>(27)</v>
      </c>
      <c r="D80" s="157"/>
      <c r="E80" s="150" t="s">
        <v>73</v>
      </c>
      <c r="F80" s="155" t="s">
        <v>72</v>
      </c>
      <c r="G80" s="161" t="s">
        <v>109</v>
      </c>
      <c r="H80" s="152" t="s">
        <v>84</v>
      </c>
      <c r="I80" s="164">
        <v>6</v>
      </c>
      <c r="J80" s="121" t="s">
        <v>332</v>
      </c>
      <c r="K80" s="61" t="s">
        <v>247</v>
      </c>
      <c r="L80" s="72" t="s">
        <v>248</v>
      </c>
      <c r="M80" s="79">
        <v>1</v>
      </c>
      <c r="N80" s="90" t="s">
        <v>279</v>
      </c>
      <c r="O80" s="80" t="s">
        <v>146</v>
      </c>
      <c r="P80" s="109">
        <f>15196/25</f>
        <v>607.84</v>
      </c>
      <c r="Q80" s="69">
        <v>1</v>
      </c>
      <c r="R80" s="110" t="s">
        <v>139</v>
      </c>
      <c r="S80" s="76">
        <v>5.28</v>
      </c>
      <c r="T80" s="218">
        <v>1059.1004160000002</v>
      </c>
      <c r="U80" s="218">
        <v>105.91004160000003</v>
      </c>
      <c r="V80" s="213">
        <v>0.1</v>
      </c>
    </row>
    <row r="81" spans="1:22" ht="33.75">
      <c r="A81" s="146"/>
      <c r="B81" s="148"/>
      <c r="C81" s="156"/>
      <c r="D81" s="157"/>
      <c r="E81" s="151"/>
      <c r="F81" s="156"/>
      <c r="G81" s="162"/>
      <c r="H81" s="153"/>
      <c r="I81" s="163"/>
      <c r="J81" s="122" t="s">
        <v>333</v>
      </c>
      <c r="K81" s="72" t="s">
        <v>173</v>
      </c>
      <c r="L81" s="72"/>
      <c r="M81" s="83">
        <v>4</v>
      </c>
      <c r="N81" s="8" t="s">
        <v>197</v>
      </c>
      <c r="O81" s="52" t="s">
        <v>249</v>
      </c>
      <c r="P81" s="30">
        <f>15196</f>
        <v>15196</v>
      </c>
      <c r="Q81" s="30">
        <v>2</v>
      </c>
      <c r="R81" s="30" t="s">
        <v>139</v>
      </c>
      <c r="S81" s="53">
        <v>5.28</v>
      </c>
      <c r="T81" s="214">
        <v>2674.496</v>
      </c>
      <c r="U81" s="217">
        <v>267.44960000000003</v>
      </c>
      <c r="V81" s="219">
        <v>0.1</v>
      </c>
    </row>
    <row r="82" spans="1:22" ht="33.75">
      <c r="A82" s="146"/>
      <c r="B82" s="148"/>
      <c r="C82" s="156"/>
      <c r="D82" s="157"/>
      <c r="E82" s="151"/>
      <c r="F82" s="156"/>
      <c r="G82" s="162"/>
      <c r="H82" s="153"/>
      <c r="I82" s="163"/>
      <c r="J82" s="122" t="s">
        <v>334</v>
      </c>
      <c r="K82" s="72" t="s">
        <v>69</v>
      </c>
      <c r="L82" s="90"/>
      <c r="M82" s="55">
        <v>6</v>
      </c>
      <c r="N82" s="8" t="s">
        <v>197</v>
      </c>
      <c r="O82" s="52" t="s">
        <v>249</v>
      </c>
      <c r="P82" s="30">
        <f>15196</f>
        <v>15196</v>
      </c>
      <c r="Q82" s="30">
        <v>2</v>
      </c>
      <c r="R82" s="30" t="s">
        <v>139</v>
      </c>
      <c r="S82" s="57">
        <v>5.28</v>
      </c>
      <c r="T82" s="214">
        <v>26744.96</v>
      </c>
      <c r="U82" s="214">
        <v>2674.496</v>
      </c>
      <c r="V82" s="215">
        <v>0.1</v>
      </c>
    </row>
    <row r="83" spans="1:22" ht="34.5" thickBot="1">
      <c r="A83" s="146"/>
      <c r="B83" s="148"/>
      <c r="C83" s="156"/>
      <c r="D83" s="157"/>
      <c r="E83" s="151"/>
      <c r="F83" s="156"/>
      <c r="G83" s="143"/>
      <c r="H83" s="153"/>
      <c r="I83" s="163"/>
      <c r="J83" s="122" t="s">
        <v>335</v>
      </c>
      <c r="K83" s="54" t="s">
        <v>174</v>
      </c>
      <c r="L83" s="54"/>
      <c r="M83" s="55">
        <v>10</v>
      </c>
      <c r="N83" s="92" t="s">
        <v>197</v>
      </c>
      <c r="O83" s="52" t="s">
        <v>249</v>
      </c>
      <c r="P83" s="30">
        <f>15196</f>
        <v>15196</v>
      </c>
      <c r="Q83" s="30">
        <v>2</v>
      </c>
      <c r="R83" s="30" t="s">
        <v>139</v>
      </c>
      <c r="S83" s="57">
        <v>5.28</v>
      </c>
      <c r="T83" s="218">
        <v>2674.496</v>
      </c>
      <c r="U83" s="214">
        <v>267.44960000000003</v>
      </c>
      <c r="V83" s="215">
        <v>0.1</v>
      </c>
    </row>
    <row r="84" spans="1:22" s="7" customFormat="1" ht="34.5" thickTop="1">
      <c r="A84" s="145" t="s">
        <v>71</v>
      </c>
      <c r="B84" s="147" t="s">
        <v>79</v>
      </c>
      <c r="C84" s="150" t="s">
        <v>80</v>
      </c>
      <c r="D84" s="142"/>
      <c r="E84" s="150" t="s">
        <v>73</v>
      </c>
      <c r="F84" s="155" t="s">
        <v>72</v>
      </c>
      <c r="G84" s="161" t="s">
        <v>110</v>
      </c>
      <c r="H84" s="150" t="s">
        <v>148</v>
      </c>
      <c r="I84" s="149">
        <v>6</v>
      </c>
      <c r="J84" s="24" t="s">
        <v>336</v>
      </c>
      <c r="K84" s="61" t="s">
        <v>145</v>
      </c>
      <c r="L84" s="61"/>
      <c r="M84" s="62">
        <v>1</v>
      </c>
      <c r="N84" s="70" t="s">
        <v>252</v>
      </c>
      <c r="O84" s="70" t="s">
        <v>146</v>
      </c>
      <c r="P84" s="71">
        <f>15196/25</f>
        <v>607.84</v>
      </c>
      <c r="Q84" s="29">
        <v>1</v>
      </c>
      <c r="R84" s="65" t="s">
        <v>135</v>
      </c>
      <c r="S84" s="49">
        <v>9.37</v>
      </c>
      <c r="T84" s="216">
        <v>1898.4869333333334</v>
      </c>
      <c r="U84" s="216">
        <v>189.84869333333336</v>
      </c>
      <c r="V84" s="213">
        <v>0.1</v>
      </c>
    </row>
    <row r="85" spans="1:22" s="7" customFormat="1" ht="90.75" thickBot="1">
      <c r="A85" s="146"/>
      <c r="B85" s="148"/>
      <c r="C85" s="151"/>
      <c r="D85" s="154"/>
      <c r="E85" s="151"/>
      <c r="F85" s="156"/>
      <c r="G85" s="162"/>
      <c r="H85" s="154"/>
      <c r="I85" s="149"/>
      <c r="J85" s="27" t="s">
        <v>337</v>
      </c>
      <c r="K85" s="34" t="s">
        <v>254</v>
      </c>
      <c r="L85" s="34" t="s">
        <v>253</v>
      </c>
      <c r="M85" s="66">
        <v>11</v>
      </c>
      <c r="N85" s="8" t="s">
        <v>197</v>
      </c>
      <c r="O85" s="8"/>
      <c r="P85" s="30">
        <f>15196</f>
        <v>15196</v>
      </c>
      <c r="Q85" s="30">
        <v>2</v>
      </c>
      <c r="R85" s="30" t="s">
        <v>139</v>
      </c>
      <c r="S85" s="53">
        <v>9.37</v>
      </c>
      <c r="T85" s="214">
        <v>237.31086666666664</v>
      </c>
      <c r="U85" s="217">
        <v>23.731086666666666</v>
      </c>
      <c r="V85" s="215">
        <v>0.1</v>
      </c>
    </row>
    <row r="86" spans="1:22" ht="23.25" thickTop="1">
      <c r="A86" s="145" t="s">
        <v>71</v>
      </c>
      <c r="B86" s="147" t="s">
        <v>82</v>
      </c>
      <c r="C86" s="155" t="str">
        <f>"27"</f>
        <v>27</v>
      </c>
      <c r="D86" s="159"/>
      <c r="E86" s="150" t="s">
        <v>73</v>
      </c>
      <c r="F86" s="155" t="s">
        <v>72</v>
      </c>
      <c r="G86" s="161" t="s">
        <v>129</v>
      </c>
      <c r="H86" s="155" t="s">
        <v>372</v>
      </c>
      <c r="I86" s="149">
        <v>6</v>
      </c>
      <c r="J86" s="24" t="s">
        <v>338</v>
      </c>
      <c r="K86" s="61" t="s">
        <v>176</v>
      </c>
      <c r="L86" s="61"/>
      <c r="M86" s="47">
        <v>1</v>
      </c>
      <c r="N86" s="61" t="s">
        <v>278</v>
      </c>
      <c r="O86" s="48"/>
      <c r="P86" s="48">
        <f>399</f>
        <v>399</v>
      </c>
      <c r="Q86" s="48">
        <v>1</v>
      </c>
      <c r="R86" s="48" t="s">
        <v>135</v>
      </c>
      <c r="S86" s="49">
        <v>5.28</v>
      </c>
      <c r="T86" s="216">
        <v>175.56</v>
      </c>
      <c r="U86" s="216">
        <v>17.556</v>
      </c>
      <c r="V86" s="213">
        <v>0.1</v>
      </c>
    </row>
    <row r="87" spans="1:22" ht="33.75">
      <c r="A87" s="146"/>
      <c r="B87" s="148"/>
      <c r="C87" s="156"/>
      <c r="D87" s="157"/>
      <c r="E87" s="151"/>
      <c r="F87" s="156"/>
      <c r="G87" s="162"/>
      <c r="H87" s="156"/>
      <c r="I87" s="149"/>
      <c r="J87" s="27" t="s">
        <v>339</v>
      </c>
      <c r="K87" s="72" t="s">
        <v>259</v>
      </c>
      <c r="L87" s="72" t="s">
        <v>177</v>
      </c>
      <c r="M87" s="83">
        <v>4</v>
      </c>
      <c r="N87" s="72" t="s">
        <v>278</v>
      </c>
      <c r="O87" s="80"/>
      <c r="P87" s="80">
        <f>399</f>
        <v>399</v>
      </c>
      <c r="Q87" s="52">
        <v>1</v>
      </c>
      <c r="R87" s="30" t="s">
        <v>139</v>
      </c>
      <c r="S87" s="53">
        <v>5.28</v>
      </c>
      <c r="T87" s="214">
        <v>722.19</v>
      </c>
      <c r="U87" s="217">
        <v>72.21900000000001</v>
      </c>
      <c r="V87" s="219">
        <v>0.1</v>
      </c>
    </row>
    <row r="88" spans="1:22" ht="33.75">
      <c r="A88" s="146"/>
      <c r="B88" s="148"/>
      <c r="C88" s="156"/>
      <c r="D88" s="157"/>
      <c r="E88" s="151"/>
      <c r="F88" s="156"/>
      <c r="G88" s="162"/>
      <c r="H88" s="156"/>
      <c r="I88" s="149"/>
      <c r="J88" s="27" t="s">
        <v>340</v>
      </c>
      <c r="K88" s="34" t="s">
        <v>257</v>
      </c>
      <c r="L88" s="81" t="s">
        <v>194</v>
      </c>
      <c r="M88" s="55">
        <v>6</v>
      </c>
      <c r="N88" s="72" t="s">
        <v>278</v>
      </c>
      <c r="O88" s="80">
        <v>0</v>
      </c>
      <c r="P88" s="80">
        <f>399</f>
        <v>399</v>
      </c>
      <c r="Q88" s="31">
        <v>2</v>
      </c>
      <c r="R88" s="30" t="s">
        <v>139</v>
      </c>
      <c r="S88" s="57">
        <v>5.28</v>
      </c>
      <c r="T88" s="214">
        <v>70.224</v>
      </c>
      <c r="U88" s="214">
        <v>7.022400000000001</v>
      </c>
      <c r="V88" s="215">
        <v>0.1</v>
      </c>
    </row>
    <row r="89" spans="1:22" ht="22.5">
      <c r="A89" s="146"/>
      <c r="B89" s="148"/>
      <c r="C89" s="156"/>
      <c r="D89" s="157"/>
      <c r="E89" s="151"/>
      <c r="F89" s="156"/>
      <c r="G89" s="143"/>
      <c r="H89" s="156"/>
      <c r="I89" s="149"/>
      <c r="J89" s="27" t="s">
        <v>341</v>
      </c>
      <c r="K89" s="67" t="s">
        <v>258</v>
      </c>
      <c r="L89" s="91"/>
      <c r="M89" s="55">
        <v>4</v>
      </c>
      <c r="N89" s="72" t="s">
        <v>278</v>
      </c>
      <c r="O89" s="80"/>
      <c r="P89" s="80">
        <f>399</f>
        <v>399</v>
      </c>
      <c r="Q89" s="31">
        <v>1</v>
      </c>
      <c r="R89" s="30" t="s">
        <v>139</v>
      </c>
      <c r="S89" s="57">
        <v>5.28</v>
      </c>
      <c r="T89" s="218">
        <v>68859.42</v>
      </c>
      <c r="U89" s="214">
        <v>6885.942</v>
      </c>
      <c r="V89" s="215">
        <v>0.1</v>
      </c>
    </row>
    <row r="90" spans="1:22" ht="23.25" thickBot="1">
      <c r="A90" s="146"/>
      <c r="B90" s="148"/>
      <c r="C90" s="156"/>
      <c r="D90" s="160"/>
      <c r="E90" s="151"/>
      <c r="F90" s="156"/>
      <c r="G90" s="143"/>
      <c r="H90" s="156"/>
      <c r="I90" s="149"/>
      <c r="J90" s="27" t="s">
        <v>384</v>
      </c>
      <c r="K90" s="100" t="s">
        <v>85</v>
      </c>
      <c r="L90" s="100"/>
      <c r="M90" s="59">
        <v>10</v>
      </c>
      <c r="N90" s="107" t="s">
        <v>278</v>
      </c>
      <c r="O90" s="103"/>
      <c r="P90" s="103">
        <f>399</f>
        <v>399</v>
      </c>
      <c r="Q90" s="32">
        <v>2</v>
      </c>
      <c r="R90" s="32" t="s">
        <v>139</v>
      </c>
      <c r="S90" s="60">
        <v>5.28</v>
      </c>
      <c r="T90" s="226">
        <v>70.224</v>
      </c>
      <c r="U90" s="226">
        <v>7.022400000000001</v>
      </c>
      <c r="V90" s="221">
        <v>0.1</v>
      </c>
    </row>
    <row r="91" spans="1:22" ht="23.25" thickTop="1">
      <c r="A91" s="145" t="s">
        <v>71</v>
      </c>
      <c r="B91" s="147" t="s">
        <v>87</v>
      </c>
      <c r="C91" s="150" t="s">
        <v>88</v>
      </c>
      <c r="D91" s="157"/>
      <c r="E91" s="150" t="s">
        <v>73</v>
      </c>
      <c r="F91" s="155" t="s">
        <v>72</v>
      </c>
      <c r="G91" s="161" t="s">
        <v>111</v>
      </c>
      <c r="H91" s="150" t="s">
        <v>390</v>
      </c>
      <c r="I91" s="144">
        <v>1</v>
      </c>
      <c r="J91" s="24" t="s">
        <v>342</v>
      </c>
      <c r="K91" s="101" t="s">
        <v>149</v>
      </c>
      <c r="L91" s="101"/>
      <c r="M91" s="79">
        <v>1</v>
      </c>
      <c r="N91" s="72" t="s">
        <v>150</v>
      </c>
      <c r="O91" s="80"/>
      <c r="P91" s="80">
        <v>247</v>
      </c>
      <c r="Q91" s="80">
        <v>1</v>
      </c>
      <c r="R91" s="80" t="s">
        <v>135</v>
      </c>
      <c r="S91" s="76">
        <v>9.37</v>
      </c>
      <c r="T91" s="218">
        <v>385.7316666666666</v>
      </c>
      <c r="U91" s="218">
        <v>38.573166666666665</v>
      </c>
      <c r="V91" s="222">
        <v>0.1</v>
      </c>
    </row>
    <row r="92" spans="1:22" ht="33.75">
      <c r="A92" s="146"/>
      <c r="B92" s="148"/>
      <c r="C92" s="151"/>
      <c r="D92" s="157"/>
      <c r="E92" s="151"/>
      <c r="F92" s="156"/>
      <c r="G92" s="162"/>
      <c r="H92" s="154"/>
      <c r="I92" s="134"/>
      <c r="J92" s="27" t="s">
        <v>343</v>
      </c>
      <c r="K92" s="88" t="s">
        <v>374</v>
      </c>
      <c r="L92" s="88" t="s">
        <v>260</v>
      </c>
      <c r="M92" s="51">
        <v>5</v>
      </c>
      <c r="N92" s="84" t="s">
        <v>179</v>
      </c>
      <c r="O92" s="84"/>
      <c r="P92" s="52">
        <v>247</v>
      </c>
      <c r="Q92" s="52">
        <v>1</v>
      </c>
      <c r="R92" s="52" t="s">
        <v>139</v>
      </c>
      <c r="S92" s="57">
        <v>9.37</v>
      </c>
      <c r="T92" s="214">
        <v>205.21583333333334</v>
      </c>
      <c r="U92" s="217">
        <v>20.521583333333336</v>
      </c>
      <c r="V92" s="219">
        <v>0.1</v>
      </c>
    </row>
    <row r="93" spans="1:22" ht="45">
      <c r="A93" s="146"/>
      <c r="B93" s="148"/>
      <c r="C93" s="151"/>
      <c r="D93" s="157"/>
      <c r="E93" s="151"/>
      <c r="F93" s="156"/>
      <c r="G93" s="143"/>
      <c r="H93" s="154"/>
      <c r="I93" s="134"/>
      <c r="J93" s="27" t="s">
        <v>344</v>
      </c>
      <c r="K93" s="88" t="s">
        <v>261</v>
      </c>
      <c r="L93" s="102" t="s">
        <v>190</v>
      </c>
      <c r="M93" s="55"/>
      <c r="N93" s="84" t="s">
        <v>262</v>
      </c>
      <c r="O93" s="94" t="s">
        <v>191</v>
      </c>
      <c r="P93" s="85">
        <f>(15196*3/15)</f>
        <v>3039.2</v>
      </c>
      <c r="Q93" s="31">
        <v>1</v>
      </c>
      <c r="R93" s="52" t="s">
        <v>139</v>
      </c>
      <c r="S93" s="53">
        <v>9.37</v>
      </c>
      <c r="T93" s="218">
        <v>2525.0686666666666</v>
      </c>
      <c r="U93" s="214">
        <v>252.50686666666667</v>
      </c>
      <c r="V93" s="215">
        <v>0.1</v>
      </c>
    </row>
    <row r="94" spans="1:22" ht="23.25" thickBot="1">
      <c r="A94" s="146"/>
      <c r="B94" s="148"/>
      <c r="C94" s="151"/>
      <c r="D94" s="157"/>
      <c r="E94" s="151"/>
      <c r="F94" s="156"/>
      <c r="G94" s="172"/>
      <c r="H94" s="154"/>
      <c r="I94" s="134"/>
      <c r="J94" s="27" t="s">
        <v>385</v>
      </c>
      <c r="K94" s="54" t="s">
        <v>178</v>
      </c>
      <c r="L94" s="54"/>
      <c r="M94" s="55"/>
      <c r="N94" s="94" t="s">
        <v>373</v>
      </c>
      <c r="O94" s="94"/>
      <c r="P94" s="85">
        <v>36486</v>
      </c>
      <c r="Q94" s="31">
        <v>1</v>
      </c>
      <c r="R94" s="31" t="s">
        <v>139</v>
      </c>
      <c r="S94" s="57">
        <v>9.37</v>
      </c>
      <c r="T94" s="225">
        <v>11395.793999999998</v>
      </c>
      <c r="U94" s="225">
        <v>11395.793999999998</v>
      </c>
      <c r="V94" s="219"/>
    </row>
    <row r="95" spans="1:22" ht="68.25" thickTop="1">
      <c r="A95" s="145" t="s">
        <v>71</v>
      </c>
      <c r="B95" s="147" t="s">
        <v>82</v>
      </c>
      <c r="C95" s="155" t="str">
        <f>"(67)"</f>
        <v>(67)</v>
      </c>
      <c r="D95" s="159"/>
      <c r="E95" s="150" t="s">
        <v>73</v>
      </c>
      <c r="F95" s="155" t="s">
        <v>72</v>
      </c>
      <c r="G95" s="161" t="s">
        <v>112</v>
      </c>
      <c r="H95" s="150" t="s">
        <v>89</v>
      </c>
      <c r="I95" s="144">
        <v>1</v>
      </c>
      <c r="J95" s="24" t="s">
        <v>345</v>
      </c>
      <c r="K95" s="61" t="s">
        <v>181</v>
      </c>
      <c r="L95" s="46"/>
      <c r="M95" s="47">
        <v>1</v>
      </c>
      <c r="N95" s="61" t="s">
        <v>263</v>
      </c>
      <c r="O95" s="61" t="s">
        <v>183</v>
      </c>
      <c r="P95" s="48">
        <v>500</v>
      </c>
      <c r="Q95" s="48">
        <v>1</v>
      </c>
      <c r="R95" s="48" t="s">
        <v>135</v>
      </c>
      <c r="S95" s="49">
        <v>9.37</v>
      </c>
      <c r="T95" s="216">
        <v>390.41666666666663</v>
      </c>
      <c r="U95" s="216">
        <v>39.041666666666664</v>
      </c>
      <c r="V95" s="213">
        <v>0.1</v>
      </c>
    </row>
    <row r="96" spans="1:22" ht="68.25" thickBot="1">
      <c r="A96" s="146"/>
      <c r="B96" s="148"/>
      <c r="C96" s="156"/>
      <c r="D96" s="160"/>
      <c r="E96" s="151"/>
      <c r="F96" s="156"/>
      <c r="G96" s="162"/>
      <c r="H96" s="154"/>
      <c r="I96" s="134"/>
      <c r="J96" s="27" t="s">
        <v>346</v>
      </c>
      <c r="K96" s="99" t="s">
        <v>182</v>
      </c>
      <c r="L96" s="58"/>
      <c r="M96" s="59">
        <v>5</v>
      </c>
      <c r="N96" s="99" t="s">
        <v>263</v>
      </c>
      <c r="O96" s="99" t="s">
        <v>183</v>
      </c>
      <c r="P96" s="32">
        <v>500</v>
      </c>
      <c r="Q96" s="32">
        <v>1</v>
      </c>
      <c r="R96" s="32" t="s">
        <v>135</v>
      </c>
      <c r="S96" s="60">
        <v>9.37</v>
      </c>
      <c r="T96" s="220">
        <v>780.8333333333333</v>
      </c>
      <c r="U96" s="220">
        <v>78.08333333333333</v>
      </c>
      <c r="V96" s="221">
        <v>0.1</v>
      </c>
    </row>
    <row r="97" spans="1:22" ht="23.25" thickTop="1">
      <c r="A97" s="145" t="s">
        <v>71</v>
      </c>
      <c r="B97" s="147" t="s">
        <v>82</v>
      </c>
      <c r="C97" s="155" t="str">
        <f>"18/(79)"</f>
        <v>18/(79)</v>
      </c>
      <c r="D97" s="159"/>
      <c r="E97" s="150" t="s">
        <v>73</v>
      </c>
      <c r="F97" s="155" t="s">
        <v>72</v>
      </c>
      <c r="G97" s="161" t="s">
        <v>113</v>
      </c>
      <c r="H97" s="150" t="s">
        <v>206</v>
      </c>
      <c r="I97" s="168">
        <v>4</v>
      </c>
      <c r="J97" s="24" t="s">
        <v>347</v>
      </c>
      <c r="K97" s="46" t="s">
        <v>74</v>
      </c>
      <c r="L97" s="46"/>
      <c r="M97" s="47">
        <v>1</v>
      </c>
      <c r="N97" s="61" t="s">
        <v>134</v>
      </c>
      <c r="O97" s="48"/>
      <c r="P97" s="48">
        <v>1</v>
      </c>
      <c r="Q97" s="48">
        <v>2</v>
      </c>
      <c r="R97" s="48" t="s">
        <v>135</v>
      </c>
      <c r="S97" s="49">
        <v>9.37</v>
      </c>
      <c r="T97" s="216">
        <v>3.123333333333333</v>
      </c>
      <c r="U97" s="216">
        <v>0.31233333333333335</v>
      </c>
      <c r="V97" s="213">
        <v>0.1</v>
      </c>
    </row>
    <row r="98" spans="1:22" ht="33.75">
      <c r="A98" s="146"/>
      <c r="B98" s="148"/>
      <c r="C98" s="156"/>
      <c r="D98" s="157"/>
      <c r="E98" s="151"/>
      <c r="F98" s="156"/>
      <c r="G98" s="162"/>
      <c r="H98" s="154"/>
      <c r="I98" s="149"/>
      <c r="J98" s="27" t="s">
        <v>348</v>
      </c>
      <c r="K98" s="54" t="s">
        <v>375</v>
      </c>
      <c r="L98" s="54"/>
      <c r="M98" s="55">
        <v>11</v>
      </c>
      <c r="N98" s="33" t="s">
        <v>134</v>
      </c>
      <c r="O98" s="31"/>
      <c r="P98" s="31">
        <v>1</v>
      </c>
      <c r="Q98" s="31">
        <v>2</v>
      </c>
      <c r="R98" s="52" t="s">
        <v>139</v>
      </c>
      <c r="S98" s="53">
        <v>9.37</v>
      </c>
      <c r="T98" s="214">
        <v>4141.54</v>
      </c>
      <c r="U98" s="217">
        <v>414.154</v>
      </c>
      <c r="V98" s="219">
        <v>0.1</v>
      </c>
    </row>
    <row r="99" spans="1:22" ht="45">
      <c r="A99" s="146"/>
      <c r="B99" s="148"/>
      <c r="C99" s="156"/>
      <c r="D99" s="157"/>
      <c r="E99" s="151"/>
      <c r="F99" s="156"/>
      <c r="G99" s="162"/>
      <c r="H99" s="154"/>
      <c r="I99" s="149"/>
      <c r="J99" s="27" t="s">
        <v>349</v>
      </c>
      <c r="K99" s="54" t="s">
        <v>207</v>
      </c>
      <c r="L99" s="54"/>
      <c r="M99" s="55">
        <v>10</v>
      </c>
      <c r="N99" s="56" t="s">
        <v>270</v>
      </c>
      <c r="O99" s="31" t="s">
        <v>271</v>
      </c>
      <c r="P99" s="31">
        <v>1</v>
      </c>
      <c r="Q99" s="31">
        <v>1</v>
      </c>
      <c r="R99" s="52" t="s">
        <v>139</v>
      </c>
      <c r="S99" s="57">
        <v>9.37</v>
      </c>
      <c r="T99" s="214">
        <v>7086.5</v>
      </c>
      <c r="U99" s="214">
        <v>6377.85</v>
      </c>
      <c r="V99" s="215">
        <v>0.9</v>
      </c>
    </row>
    <row r="100" spans="1:22" ht="33.75">
      <c r="A100" s="146"/>
      <c r="B100" s="148"/>
      <c r="C100" s="156"/>
      <c r="D100" s="157"/>
      <c r="E100" s="151"/>
      <c r="F100" s="156"/>
      <c r="G100" s="143"/>
      <c r="H100" s="154"/>
      <c r="I100" s="149"/>
      <c r="J100" s="27" t="s">
        <v>350</v>
      </c>
      <c r="K100" s="54" t="s">
        <v>376</v>
      </c>
      <c r="L100" s="89"/>
      <c r="M100" s="55">
        <v>11</v>
      </c>
      <c r="N100" s="56" t="s">
        <v>134</v>
      </c>
      <c r="O100" s="31"/>
      <c r="P100" s="31">
        <v>1</v>
      </c>
      <c r="Q100" s="31">
        <v>1</v>
      </c>
      <c r="R100" s="31" t="s">
        <v>139</v>
      </c>
      <c r="S100" s="53">
        <v>9.37</v>
      </c>
      <c r="T100" s="214">
        <v>4141.54</v>
      </c>
      <c r="U100" s="214">
        <v>414.154</v>
      </c>
      <c r="V100" s="215">
        <v>0.1</v>
      </c>
    </row>
    <row r="101" spans="1:22" ht="23.25" thickBot="1">
      <c r="A101" s="146"/>
      <c r="B101" s="148"/>
      <c r="C101" s="156"/>
      <c r="D101" s="160"/>
      <c r="E101" s="158"/>
      <c r="F101" s="136"/>
      <c r="G101" s="139"/>
      <c r="H101" s="135"/>
      <c r="I101" s="169"/>
      <c r="J101" s="28" t="s">
        <v>351</v>
      </c>
      <c r="K101" s="58" t="s">
        <v>268</v>
      </c>
      <c r="L101" s="58"/>
      <c r="M101" s="59">
        <v>10</v>
      </c>
      <c r="N101" s="99" t="s">
        <v>269</v>
      </c>
      <c r="O101" s="32" t="s">
        <v>271</v>
      </c>
      <c r="P101" s="32">
        <v>1</v>
      </c>
      <c r="Q101" s="32">
        <v>1</v>
      </c>
      <c r="R101" s="32"/>
      <c r="S101" s="60">
        <v>9.37</v>
      </c>
      <c r="T101" s="218">
        <v>5412</v>
      </c>
      <c r="U101" s="214">
        <v>4870.8</v>
      </c>
      <c r="V101" s="215">
        <v>0.9</v>
      </c>
    </row>
    <row r="102" spans="1:22" ht="45.75" thickTop="1">
      <c r="A102" s="145" t="s">
        <v>71</v>
      </c>
      <c r="B102" s="147" t="s">
        <v>90</v>
      </c>
      <c r="C102" s="155" t="str">
        <f>"(5)"</f>
        <v>(5)</v>
      </c>
      <c r="D102" s="157" t="s">
        <v>189</v>
      </c>
      <c r="E102" s="175" t="s">
        <v>73</v>
      </c>
      <c r="F102" s="156" t="s">
        <v>72</v>
      </c>
      <c r="G102" s="162" t="s">
        <v>114</v>
      </c>
      <c r="H102" s="156" t="s">
        <v>356</v>
      </c>
      <c r="I102" s="134">
        <v>6</v>
      </c>
      <c r="J102" s="106" t="s">
        <v>352</v>
      </c>
      <c r="K102" s="92" t="s">
        <v>247</v>
      </c>
      <c r="L102" s="92" t="s">
        <v>184</v>
      </c>
      <c r="M102" s="79">
        <v>1</v>
      </c>
      <c r="N102" s="72" t="s">
        <v>256</v>
      </c>
      <c r="O102" s="80" t="s">
        <v>188</v>
      </c>
      <c r="P102" s="80">
        <f>(179+49+27)+(163+36)</f>
        <v>454</v>
      </c>
      <c r="Q102" s="80">
        <v>1</v>
      </c>
      <c r="R102" s="80" t="s">
        <v>151</v>
      </c>
      <c r="S102" s="76">
        <v>5.28</v>
      </c>
      <c r="T102" s="216">
        <v>399.52</v>
      </c>
      <c r="U102" s="216">
        <v>39.952</v>
      </c>
      <c r="V102" s="213">
        <v>0.1</v>
      </c>
    </row>
    <row r="103" spans="1:22" ht="101.25">
      <c r="A103" s="146"/>
      <c r="B103" s="148"/>
      <c r="C103" s="156"/>
      <c r="D103" s="157"/>
      <c r="E103" s="151"/>
      <c r="F103" s="156"/>
      <c r="G103" s="162"/>
      <c r="H103" s="156"/>
      <c r="I103" s="134"/>
      <c r="J103" s="27" t="s">
        <v>353</v>
      </c>
      <c r="K103" s="34" t="s">
        <v>377</v>
      </c>
      <c r="L103" s="34" t="s">
        <v>357</v>
      </c>
      <c r="M103" s="51">
        <v>4</v>
      </c>
      <c r="N103" s="72" t="s">
        <v>256</v>
      </c>
      <c r="O103" s="80" t="s">
        <v>188</v>
      </c>
      <c r="P103" s="80">
        <f>(179+49+27)+(163+36)</f>
        <v>454</v>
      </c>
      <c r="Q103" s="52">
        <v>1</v>
      </c>
      <c r="R103" s="52" t="s">
        <v>139</v>
      </c>
      <c r="S103" s="53">
        <v>5.28</v>
      </c>
      <c r="T103" s="214">
        <v>358.66</v>
      </c>
      <c r="U103" s="217">
        <v>35.86600000000001</v>
      </c>
      <c r="V103" s="219">
        <v>0.1</v>
      </c>
    </row>
    <row r="104" spans="1:22" ht="33.75">
      <c r="A104" s="146"/>
      <c r="B104" s="148"/>
      <c r="C104" s="156"/>
      <c r="D104" s="157"/>
      <c r="E104" s="151"/>
      <c r="F104" s="156"/>
      <c r="G104" s="162"/>
      <c r="H104" s="156"/>
      <c r="I104" s="134"/>
      <c r="J104" s="27" t="s">
        <v>386</v>
      </c>
      <c r="K104" s="34" t="s">
        <v>185</v>
      </c>
      <c r="L104" s="81" t="s">
        <v>359</v>
      </c>
      <c r="M104" s="55">
        <v>6</v>
      </c>
      <c r="N104" s="72" t="s">
        <v>256</v>
      </c>
      <c r="O104" s="80" t="s">
        <v>188</v>
      </c>
      <c r="P104" s="80">
        <f>(179+49+27)+(163+36)</f>
        <v>454</v>
      </c>
      <c r="Q104" s="31">
        <v>1</v>
      </c>
      <c r="R104" s="31" t="s">
        <v>139</v>
      </c>
      <c r="S104" s="53">
        <v>5.28</v>
      </c>
      <c r="T104" s="214">
        <v>2397.12</v>
      </c>
      <c r="U104" s="214">
        <v>239.712</v>
      </c>
      <c r="V104" s="219">
        <v>0.1</v>
      </c>
    </row>
    <row r="105" spans="1:22" ht="54.75" customHeight="1" thickBot="1">
      <c r="A105" s="182"/>
      <c r="B105" s="148"/>
      <c r="C105" s="156"/>
      <c r="D105" s="157"/>
      <c r="E105" s="173"/>
      <c r="F105" s="156"/>
      <c r="G105" s="143"/>
      <c r="H105" s="156"/>
      <c r="I105" s="134"/>
      <c r="J105" s="105" t="s">
        <v>387</v>
      </c>
      <c r="K105" s="54" t="s">
        <v>186</v>
      </c>
      <c r="L105" s="54" t="s">
        <v>255</v>
      </c>
      <c r="M105" s="55">
        <v>10</v>
      </c>
      <c r="N105" s="90" t="s">
        <v>256</v>
      </c>
      <c r="O105" s="87" t="s">
        <v>188</v>
      </c>
      <c r="P105" s="87">
        <f>(179+49+27)+(163+36)</f>
        <v>454</v>
      </c>
      <c r="Q105" s="31">
        <v>1</v>
      </c>
      <c r="R105" s="31" t="s">
        <v>151</v>
      </c>
      <c r="S105" s="57">
        <v>5.28</v>
      </c>
      <c r="T105" s="225">
        <v>917.08</v>
      </c>
      <c r="U105" s="217">
        <v>91.70800000000001</v>
      </c>
      <c r="V105" s="219">
        <v>0.1</v>
      </c>
    </row>
    <row r="106" spans="1:22" ht="34.5" thickTop="1">
      <c r="A106" s="145" t="s">
        <v>71</v>
      </c>
      <c r="B106" s="147"/>
      <c r="C106" s="155">
        <v>33</v>
      </c>
      <c r="D106" s="159"/>
      <c r="E106" s="150" t="s">
        <v>73</v>
      </c>
      <c r="F106" s="155" t="s">
        <v>72</v>
      </c>
      <c r="G106" s="161" t="s">
        <v>115</v>
      </c>
      <c r="H106" s="155" t="s">
        <v>126</v>
      </c>
      <c r="I106" s="144">
        <v>6</v>
      </c>
      <c r="J106" s="24" t="s">
        <v>354</v>
      </c>
      <c r="K106" s="63" t="s">
        <v>165</v>
      </c>
      <c r="L106" s="63"/>
      <c r="M106" s="47">
        <v>1</v>
      </c>
      <c r="N106" s="61" t="s">
        <v>134</v>
      </c>
      <c r="O106" s="48"/>
      <c r="P106" s="48">
        <v>1</v>
      </c>
      <c r="Q106" s="48">
        <v>1</v>
      </c>
      <c r="R106" s="48" t="s">
        <v>135</v>
      </c>
      <c r="S106" s="49">
        <v>9.37</v>
      </c>
      <c r="T106" s="216">
        <v>1.5616666666666665</v>
      </c>
      <c r="U106" s="216">
        <v>0.15616666666666668</v>
      </c>
      <c r="V106" s="213">
        <v>0.1</v>
      </c>
    </row>
    <row r="107" spans="1:22" ht="45">
      <c r="A107" s="146"/>
      <c r="B107" s="148"/>
      <c r="C107" s="156"/>
      <c r="D107" s="157"/>
      <c r="E107" s="151"/>
      <c r="F107" s="156"/>
      <c r="G107" s="162"/>
      <c r="H107" s="156"/>
      <c r="I107" s="134"/>
      <c r="J107" s="27" t="s">
        <v>355</v>
      </c>
      <c r="K107" s="34" t="s">
        <v>272</v>
      </c>
      <c r="L107" s="34" t="s">
        <v>273</v>
      </c>
      <c r="M107" s="51">
        <v>3</v>
      </c>
      <c r="N107" s="72" t="s">
        <v>134</v>
      </c>
      <c r="O107" s="80"/>
      <c r="P107" s="52">
        <v>1</v>
      </c>
      <c r="Q107" s="52">
        <v>1</v>
      </c>
      <c r="R107" s="52" t="s">
        <v>151</v>
      </c>
      <c r="S107" s="53">
        <v>9.37</v>
      </c>
      <c r="T107" s="214">
        <v>9.37</v>
      </c>
      <c r="U107" s="217">
        <v>0.9369999999999999</v>
      </c>
      <c r="V107" s="219">
        <v>0.1</v>
      </c>
    </row>
    <row r="108" spans="1:22" ht="45">
      <c r="A108" s="146"/>
      <c r="B108" s="148"/>
      <c r="C108" s="156"/>
      <c r="D108" s="157"/>
      <c r="E108" s="151"/>
      <c r="F108" s="156"/>
      <c r="G108" s="162"/>
      <c r="H108" s="156"/>
      <c r="I108" s="134"/>
      <c r="J108" s="27" t="s">
        <v>388</v>
      </c>
      <c r="K108" s="54" t="s">
        <v>130</v>
      </c>
      <c r="L108" s="54" t="s">
        <v>274</v>
      </c>
      <c r="M108" s="55">
        <v>10</v>
      </c>
      <c r="N108" s="72" t="s">
        <v>134</v>
      </c>
      <c r="O108" s="87"/>
      <c r="P108" s="31">
        <v>1</v>
      </c>
      <c r="Q108" s="31">
        <v>1</v>
      </c>
      <c r="R108" s="31" t="s">
        <v>139</v>
      </c>
      <c r="S108" s="57">
        <v>9.37</v>
      </c>
      <c r="T108" s="214">
        <v>1004.685</v>
      </c>
      <c r="U108" s="214">
        <v>1004.685</v>
      </c>
      <c r="V108" s="219">
        <v>1</v>
      </c>
    </row>
    <row r="109" spans="1:22" ht="12" thickBot="1">
      <c r="A109" s="137"/>
      <c r="B109" s="138"/>
      <c r="C109" s="136"/>
      <c r="D109" s="160"/>
      <c r="E109" s="158"/>
      <c r="F109" s="136"/>
      <c r="G109" s="139"/>
      <c r="H109" s="136"/>
      <c r="I109" s="167"/>
      <c r="J109" s="28" t="s">
        <v>389</v>
      </c>
      <c r="K109" s="58" t="s">
        <v>131</v>
      </c>
      <c r="L109" s="58"/>
      <c r="M109" s="59">
        <v>11</v>
      </c>
      <c r="N109" s="107" t="s">
        <v>134</v>
      </c>
      <c r="O109" s="32"/>
      <c r="P109" s="32">
        <v>1</v>
      </c>
      <c r="Q109" s="32">
        <v>1</v>
      </c>
      <c r="R109" s="32" t="s">
        <v>139</v>
      </c>
      <c r="S109" s="60">
        <v>9.37</v>
      </c>
      <c r="T109" s="226">
        <v>2248.8</v>
      </c>
      <c r="U109" s="220">
        <v>224.88</v>
      </c>
      <c r="V109" s="221">
        <v>0.1</v>
      </c>
    </row>
    <row r="110" spans="20:21" ht="12.75" thickBot="1" thickTop="1">
      <c r="T110" s="227">
        <f>SUM(T23:T109)</f>
        <v>597876.3841076669</v>
      </c>
      <c r="U110" s="227">
        <f>SUM(U23:U109)</f>
        <v>80946.8695107667</v>
      </c>
    </row>
    <row r="111" ht="12" thickTop="1">
      <c r="R111" s="86"/>
    </row>
    <row r="112" ht="11.25"/>
    <row r="113" ht="11.25"/>
    <row r="114" spans="20:21" ht="11.25">
      <c r="T114" s="228"/>
      <c r="U114" s="228"/>
    </row>
    <row r="115" ht="11.25"/>
    <row r="116" ht="11.25"/>
    <row r="117" spans="20:21" ht="11.25">
      <c r="T117" s="228"/>
      <c r="U117" s="228"/>
    </row>
    <row r="170" ht="11.25"/>
    <row r="171" ht="11.25"/>
    <row r="172" ht="11.25"/>
    <row r="173" ht="11.25"/>
    <row r="174" ht="11.25"/>
    <row r="175" ht="11.25"/>
    <row r="176" ht="11.25"/>
  </sheetData>
  <sheetProtection/>
  <autoFilter ref="A22:S110"/>
  <mergeCells count="261">
    <mergeCell ref="D44:D45"/>
    <mergeCell ref="C48:C49"/>
    <mergeCell ref="D46:D47"/>
    <mergeCell ref="E50:E52"/>
    <mergeCell ref="E46:E47"/>
    <mergeCell ref="E48:E49"/>
    <mergeCell ref="G72:G73"/>
    <mergeCell ref="G46:G47"/>
    <mergeCell ref="F54:F55"/>
    <mergeCell ref="G59:G62"/>
    <mergeCell ref="G48:G49"/>
    <mergeCell ref="G54:G55"/>
    <mergeCell ref="G50:G53"/>
    <mergeCell ref="F50:F52"/>
    <mergeCell ref="G56:G58"/>
    <mergeCell ref="F46:F47"/>
    <mergeCell ref="E44:E45"/>
    <mergeCell ref="F44:F45"/>
    <mergeCell ref="G44:G45"/>
    <mergeCell ref="G42:G43"/>
    <mergeCell ref="A32:A35"/>
    <mergeCell ref="B32:B35"/>
    <mergeCell ref="C32:C35"/>
    <mergeCell ref="D32:D35"/>
    <mergeCell ref="B48:B49"/>
    <mergeCell ref="F36:F41"/>
    <mergeCell ref="C23:C24"/>
    <mergeCell ref="F42:F43"/>
    <mergeCell ref="C42:C43"/>
    <mergeCell ref="D25:D28"/>
    <mergeCell ref="D36:D41"/>
    <mergeCell ref="D23:D24"/>
    <mergeCell ref="E23:E24"/>
    <mergeCell ref="F23:F24"/>
    <mergeCell ref="E72:E73"/>
    <mergeCell ref="A102:A105"/>
    <mergeCell ref="D48:D49"/>
    <mergeCell ref="D72:D73"/>
    <mergeCell ref="A74:A77"/>
    <mergeCell ref="B74:B77"/>
    <mergeCell ref="C74:C77"/>
    <mergeCell ref="D74:D77"/>
    <mergeCell ref="A72:A73"/>
    <mergeCell ref="A48:A49"/>
    <mergeCell ref="L13:O13"/>
    <mergeCell ref="I72:I73"/>
    <mergeCell ref="B102:B105"/>
    <mergeCell ref="C102:C105"/>
    <mergeCell ref="D102:D105"/>
    <mergeCell ref="B95:B96"/>
    <mergeCell ref="C95:C96"/>
    <mergeCell ref="E102:E105"/>
    <mergeCell ref="B72:B73"/>
    <mergeCell ref="C72:C73"/>
    <mergeCell ref="H72:H73"/>
    <mergeCell ref="I25:I28"/>
    <mergeCell ref="I23:I24"/>
    <mergeCell ref="H46:H47"/>
    <mergeCell ref="I46:I47"/>
    <mergeCell ref="H44:H45"/>
    <mergeCell ref="I44:I45"/>
    <mergeCell ref="I36:I41"/>
    <mergeCell ref="I32:I35"/>
    <mergeCell ref="H50:H53"/>
    <mergeCell ref="C3:C4"/>
    <mergeCell ref="E11:H11"/>
    <mergeCell ref="E13:H13"/>
    <mergeCell ref="G32:G35"/>
    <mergeCell ref="E3:H3"/>
    <mergeCell ref="H25:H28"/>
    <mergeCell ref="F25:F28"/>
    <mergeCell ref="H32:H35"/>
    <mergeCell ref="D29:D31"/>
    <mergeCell ref="E17:H17"/>
    <mergeCell ref="D42:D43"/>
    <mergeCell ref="H42:H43"/>
    <mergeCell ref="E42:E43"/>
    <mergeCell ref="L11:O11"/>
    <mergeCell ref="G36:G41"/>
    <mergeCell ref="H23:H24"/>
    <mergeCell ref="E29:E31"/>
    <mergeCell ref="F29:F31"/>
    <mergeCell ref="G29:G31"/>
    <mergeCell ref="H29:H31"/>
    <mergeCell ref="L7:O7"/>
    <mergeCell ref="A36:A41"/>
    <mergeCell ref="B36:B41"/>
    <mergeCell ref="C25:C28"/>
    <mergeCell ref="C36:C41"/>
    <mergeCell ref="A29:A31"/>
    <mergeCell ref="B29:B31"/>
    <mergeCell ref="C29:C31"/>
    <mergeCell ref="L12:O12"/>
    <mergeCell ref="I29:I31"/>
    <mergeCell ref="L3:O3"/>
    <mergeCell ref="L4:O4"/>
    <mergeCell ref="H36:H41"/>
    <mergeCell ref="J3:K3"/>
    <mergeCell ref="L14:O14"/>
    <mergeCell ref="L8:O8"/>
    <mergeCell ref="L9:O9"/>
    <mergeCell ref="L10:O10"/>
    <mergeCell ref="L5:O5"/>
    <mergeCell ref="E4:H4"/>
    <mergeCell ref="G25:G28"/>
    <mergeCell ref="E25:E28"/>
    <mergeCell ref="E32:E35"/>
    <mergeCell ref="I42:I43"/>
    <mergeCell ref="F32:F35"/>
    <mergeCell ref="G23:G24"/>
    <mergeCell ref="A54:A55"/>
    <mergeCell ref="B54:B55"/>
    <mergeCell ref="A25:A28"/>
    <mergeCell ref="B25:B28"/>
    <mergeCell ref="A23:A24"/>
    <mergeCell ref="B23:B24"/>
    <mergeCell ref="E36:E41"/>
    <mergeCell ref="A42:A43"/>
    <mergeCell ref="B42:B43"/>
    <mergeCell ref="A46:A47"/>
    <mergeCell ref="B46:B47"/>
    <mergeCell ref="C46:C47"/>
    <mergeCell ref="A44:A45"/>
    <mergeCell ref="B44:B45"/>
    <mergeCell ref="C44:C45"/>
    <mergeCell ref="A50:A52"/>
    <mergeCell ref="C54:C55"/>
    <mergeCell ref="D54:D55"/>
    <mergeCell ref="E54:E55"/>
    <mergeCell ref="B50:B52"/>
    <mergeCell ref="C50:C52"/>
    <mergeCell ref="D50:D52"/>
    <mergeCell ref="H54:H55"/>
    <mergeCell ref="I54:I55"/>
    <mergeCell ref="I50:I53"/>
    <mergeCell ref="A56:A58"/>
    <mergeCell ref="B56:B58"/>
    <mergeCell ref="C56:C58"/>
    <mergeCell ref="D56:D58"/>
    <mergeCell ref="H56:H58"/>
    <mergeCell ref="I56:I58"/>
    <mergeCell ref="E56:E58"/>
    <mergeCell ref="A59:A62"/>
    <mergeCell ref="B59:B62"/>
    <mergeCell ref="C59:C62"/>
    <mergeCell ref="D59:D62"/>
    <mergeCell ref="I59:I62"/>
    <mergeCell ref="A63:A64"/>
    <mergeCell ref="B63:B64"/>
    <mergeCell ref="C63:C64"/>
    <mergeCell ref="D63:D64"/>
    <mergeCell ref="E63:E64"/>
    <mergeCell ref="F63:F64"/>
    <mergeCell ref="G63:G64"/>
    <mergeCell ref="H59:H62"/>
    <mergeCell ref="H63:H64"/>
    <mergeCell ref="I63:I64"/>
    <mergeCell ref="I68:I71"/>
    <mergeCell ref="G65:G67"/>
    <mergeCell ref="H65:H67"/>
    <mergeCell ref="I65:I67"/>
    <mergeCell ref="A65:A67"/>
    <mergeCell ref="B65:B67"/>
    <mergeCell ref="C65:C67"/>
    <mergeCell ref="D65:D67"/>
    <mergeCell ref="A68:A71"/>
    <mergeCell ref="B68:B71"/>
    <mergeCell ref="C68:C71"/>
    <mergeCell ref="D68:D71"/>
    <mergeCell ref="H78:H79"/>
    <mergeCell ref="F91:F94"/>
    <mergeCell ref="G91:G94"/>
    <mergeCell ref="F74:F77"/>
    <mergeCell ref="F80:F83"/>
    <mergeCell ref="G78:G79"/>
    <mergeCell ref="I106:I109"/>
    <mergeCell ref="H95:H96"/>
    <mergeCell ref="H102:H105"/>
    <mergeCell ref="I95:I96"/>
    <mergeCell ref="I97:I101"/>
    <mergeCell ref="H106:H109"/>
    <mergeCell ref="I102:I105"/>
    <mergeCell ref="H48:H49"/>
    <mergeCell ref="I48:I49"/>
    <mergeCell ref="I80:I83"/>
    <mergeCell ref="E74:E77"/>
    <mergeCell ref="I78:I79"/>
    <mergeCell ref="I74:I77"/>
    <mergeCell ref="H68:H71"/>
    <mergeCell ref="G74:G77"/>
    <mergeCell ref="H74:H77"/>
    <mergeCell ref="F78:F79"/>
    <mergeCell ref="G106:G109"/>
    <mergeCell ref="G68:G71"/>
    <mergeCell ref="F65:F67"/>
    <mergeCell ref="F68:F71"/>
    <mergeCell ref="G97:G101"/>
    <mergeCell ref="G95:G96"/>
    <mergeCell ref="F102:F105"/>
    <mergeCell ref="G102:G105"/>
    <mergeCell ref="F106:F109"/>
    <mergeCell ref="F72:F73"/>
    <mergeCell ref="F48:F49"/>
    <mergeCell ref="F59:F62"/>
    <mergeCell ref="B78:B79"/>
    <mergeCell ref="C78:C79"/>
    <mergeCell ref="D78:D79"/>
    <mergeCell ref="E78:E79"/>
    <mergeCell ref="E59:E62"/>
    <mergeCell ref="E65:E67"/>
    <mergeCell ref="F56:F58"/>
    <mergeCell ref="E68:E71"/>
    <mergeCell ref="A106:A109"/>
    <mergeCell ref="B106:B109"/>
    <mergeCell ref="C106:C109"/>
    <mergeCell ref="D106:D109"/>
    <mergeCell ref="E106:E109"/>
    <mergeCell ref="A86:A90"/>
    <mergeCell ref="B86:B90"/>
    <mergeCell ref="C86:C90"/>
    <mergeCell ref="D86:D90"/>
    <mergeCell ref="E86:E90"/>
    <mergeCell ref="B97:B101"/>
    <mergeCell ref="E95:E96"/>
    <mergeCell ref="A91:A94"/>
    <mergeCell ref="B91:B94"/>
    <mergeCell ref="I86:I90"/>
    <mergeCell ref="I91:I94"/>
    <mergeCell ref="D95:D96"/>
    <mergeCell ref="H97:H101"/>
    <mergeCell ref="G86:G90"/>
    <mergeCell ref="F86:F90"/>
    <mergeCell ref="H86:H90"/>
    <mergeCell ref="F97:F101"/>
    <mergeCell ref="F95:F96"/>
    <mergeCell ref="D80:D83"/>
    <mergeCell ref="E80:E83"/>
    <mergeCell ref="H91:H94"/>
    <mergeCell ref="G84:G85"/>
    <mergeCell ref="D84:D85"/>
    <mergeCell ref="E84:E85"/>
    <mergeCell ref="G80:G83"/>
    <mergeCell ref="F84:F85"/>
    <mergeCell ref="C91:C94"/>
    <mergeCell ref="D91:D94"/>
    <mergeCell ref="E91:E94"/>
    <mergeCell ref="A97:A101"/>
    <mergeCell ref="E97:E101"/>
    <mergeCell ref="C97:C101"/>
    <mergeCell ref="D97:D101"/>
    <mergeCell ref="A95:A96"/>
    <mergeCell ref="A80:A83"/>
    <mergeCell ref="B80:B83"/>
    <mergeCell ref="A78:A79"/>
    <mergeCell ref="I84:I85"/>
    <mergeCell ref="A84:A85"/>
    <mergeCell ref="B84:B85"/>
    <mergeCell ref="C84:C85"/>
    <mergeCell ref="H80:H83"/>
    <mergeCell ref="H84:H85"/>
    <mergeCell ref="C80:C83"/>
  </mergeCells>
  <printOptions/>
  <pageMargins left="0.75" right="0.75" top="1" bottom="1" header="0" footer="0"/>
  <pageSetup horizontalDpi="600" verticalDpi="600" orientation="landscape" paperSize="8" scale="50" r:id="rId4"/>
  <ignoredErrors>
    <ignoredError sqref="P59:P62" unlockedFormula="1"/>
  </ignoredErrors>
  <drawing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MJU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Jerneja Sojer</dc:creator>
  <cp:keywords/>
  <dc:description/>
  <cp:lastModifiedBy>Urška Starc</cp:lastModifiedBy>
  <cp:lastPrinted>2010-02-25T09:02:21Z</cp:lastPrinted>
  <dcterms:created xsi:type="dcterms:W3CDTF">2009-12-17T13:04:51Z</dcterms:created>
  <dcterms:modified xsi:type="dcterms:W3CDTF">2011-04-22T12:09:32Z</dcterms:modified>
  <cp:category/>
  <cp:version/>
  <cp:contentType/>
  <cp:contentStatus/>
</cp:coreProperties>
</file>