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70" windowHeight="8235" activeTab="0"/>
  </bookViews>
  <sheets>
    <sheet name="Mapiranje" sheetId="1" r:id="rId1"/>
  </sheets>
  <definedNames/>
  <calcPr fullCalcOnLoad="1"/>
</workbook>
</file>

<file path=xl/sharedStrings.xml><?xml version="1.0" encoding="utf-8"?>
<sst xmlns="http://schemas.openxmlformats.org/spreadsheetml/2006/main" count="1278" uniqueCount="707">
  <si>
    <t>Direktiva 2003/59/ES</t>
  </si>
  <si>
    <t>IO - 52</t>
  </si>
  <si>
    <t>Prevoznik zagotavlja voznikom obnavljanje znanja</t>
  </si>
  <si>
    <t>Prevoznik se seznani s stanjem znanja svojih voznikov in novosti v prometu</t>
  </si>
  <si>
    <t>Prevoznik vodi evidenco obnavljanja znanja voznikov</t>
  </si>
  <si>
    <t>Prevoznik izvaja obnavljanje znanja voznikov (sam ali zun.izv.)</t>
  </si>
  <si>
    <t>IO - 53</t>
  </si>
  <si>
    <t>Prevoznik zbira in analizira podatke o prekrških in nesrečah</t>
  </si>
  <si>
    <t>Uredba o načinu nadzora in koordinacije med nadzornimi organi, ki so pristojni za nadzor nad izvajanjem predpisov o prevozih v cestnem prometu UL 92/2007</t>
  </si>
  <si>
    <t>IO - 54</t>
  </si>
  <si>
    <t>Prevoznik sodeluje pri inšpekcijskem nadzoru</t>
  </si>
  <si>
    <t>Prevoznik se seznani z zahtevami inšpekcijskega pregleda</t>
  </si>
  <si>
    <t>Število izvedenih inšpekcijskih nadzorov</t>
  </si>
  <si>
    <t>Uredba o načinu nadzora in koordinacije med nadzornimi organi, ki so pristojni za nadzor nad izvajanjem predpisov o prevozih v cestnem prometu ul 92/2007</t>
  </si>
  <si>
    <t>IO - 55</t>
  </si>
  <si>
    <t>Izdajatelj licenc zagotovi inšpektoratu število izdanih licenc</t>
  </si>
  <si>
    <t>Izdajatelj licenc pripravi podatke o številu izdanih licenc za inšpektorat</t>
  </si>
  <si>
    <t xml:space="preserve">Število posredovanih poročil inšpektoratu o izdanih licencah </t>
  </si>
  <si>
    <t>Pravilnik o programu, postopku in načinu opravljanja preizkusa znanja za pridobitev spričevala o strokovni usposobljenosti odgovorne osebe za opravljanje prevozov v cestnem prometu UL 10/2007, 39/2007, 23/2009</t>
  </si>
  <si>
    <t>13, 14</t>
  </si>
  <si>
    <t>IO - 56</t>
  </si>
  <si>
    <t>Kandidat opravi preizkus znanja</t>
  </si>
  <si>
    <t>Kandidat vloži prijavo - elektronsko ali pisno pri izvajalcu preizkusa znanja</t>
  </si>
  <si>
    <t>Število kandidatov za preizkus znanja</t>
  </si>
  <si>
    <t>Kandidat dostavi potrdilo o plačilu preizkusa znanj</t>
  </si>
  <si>
    <t>Kandidat vloži pritožbo</t>
  </si>
  <si>
    <t>Število vloženih pritožb kandidatov</t>
  </si>
  <si>
    <t>Izvajalec izvede preizkus znanja</t>
  </si>
  <si>
    <t>Izvajalec obvesti kandidata, da je prijava sprejeta in ga pozove k plačilu</t>
  </si>
  <si>
    <t>Število potrjenih prijav za preizkus znanja kandidatov</t>
  </si>
  <si>
    <t>Izvajalec kandidata pisno obvesti o kraju in času opravljanja preizkusa</t>
  </si>
  <si>
    <t>O poteku preizkusa komisija vodi zapisnik</t>
  </si>
  <si>
    <t>Število izvedenih preizkusov znanja</t>
  </si>
  <si>
    <t>Komisija oceni uspeh kandidata</t>
  </si>
  <si>
    <t>Predsednik komisije kandidatu izroči potrdilo - spričevalo</t>
  </si>
  <si>
    <t>Predsednik komisije oceni ali se pritožbi ugodi</t>
  </si>
  <si>
    <t>l.99 dovolilnice, licence od l.97 (prvič izbrani obe zbornici)</t>
  </si>
  <si>
    <t>2009 (obnovitve + nove, tudi zavržene)</t>
  </si>
  <si>
    <t>Oseba pripravi dokazilo o strokovni usposobljenosti</t>
  </si>
  <si>
    <t>(5 vlog, 4 izdana potrdila, veljavnost 5 let)</t>
  </si>
  <si>
    <t>DA, delno</t>
  </si>
  <si>
    <t>2009 (GZS polovici, OZS vsem)</t>
  </si>
  <si>
    <t>Število vlog za izdajo licence</t>
  </si>
  <si>
    <t>Knjiženje vloge (prepis podatkov)</t>
  </si>
  <si>
    <t>Pridobitev izpisa iz kazenske in prekrškovne evidence MP (na podlagi pooblstila vlagatelja)</t>
  </si>
  <si>
    <t>Priprava odločbe</t>
  </si>
  <si>
    <t>Izdajatelj izda ali odvzame prevozniku licenco za opravljanje dejavnosti prevozov v cestnem prometu</t>
  </si>
  <si>
    <t>Pregled in podpis odločbe</t>
  </si>
  <si>
    <t>AA 6.1</t>
  </si>
  <si>
    <t>AA 6.2</t>
  </si>
  <si>
    <t>AA 6.3</t>
  </si>
  <si>
    <t>AA 6.4</t>
  </si>
  <si>
    <t>AA 6.5</t>
  </si>
  <si>
    <t>AA 6.6</t>
  </si>
  <si>
    <t>AA 6.7</t>
  </si>
  <si>
    <t>AA 6.8</t>
  </si>
  <si>
    <t>AA 5.2</t>
  </si>
  <si>
    <t>AA 5.1</t>
  </si>
  <si>
    <t>AA 4.6</t>
  </si>
  <si>
    <t>AA 4.5</t>
  </si>
  <si>
    <t>AA 1.1</t>
  </si>
  <si>
    <t>AA 1.2</t>
  </si>
  <si>
    <t>AA 1.3</t>
  </si>
  <si>
    <t>AA 1.4</t>
  </si>
  <si>
    <t>AA 2.1</t>
  </si>
  <si>
    <t>AA 2.2</t>
  </si>
  <si>
    <t>AA 3.1</t>
  </si>
  <si>
    <t>AA 3.2</t>
  </si>
  <si>
    <t>AA 3.3</t>
  </si>
  <si>
    <t>AA 3.4</t>
  </si>
  <si>
    <t>AA 3.5</t>
  </si>
  <si>
    <t>AA 3.6</t>
  </si>
  <si>
    <t>AA 4.1</t>
  </si>
  <si>
    <t>AA 4.2</t>
  </si>
  <si>
    <t>AA 4.3</t>
  </si>
  <si>
    <t>AA 4.4</t>
  </si>
  <si>
    <t>AA 7.1</t>
  </si>
  <si>
    <t>AA 7.2</t>
  </si>
  <si>
    <t>AA 7.3</t>
  </si>
  <si>
    <t>AA 7.4</t>
  </si>
  <si>
    <t>AA 7.5</t>
  </si>
  <si>
    <t>AA 8.1</t>
  </si>
  <si>
    <t>AA 9.1</t>
  </si>
  <si>
    <t>AA 10.1</t>
  </si>
  <si>
    <t>AA 11.1</t>
  </si>
  <si>
    <t>AA 12.1</t>
  </si>
  <si>
    <t>AA 13.1</t>
  </si>
  <si>
    <t>AA 14.1</t>
  </si>
  <si>
    <t>AA 14.2</t>
  </si>
  <si>
    <t>AA 14.3</t>
  </si>
  <si>
    <t>AA 14.4</t>
  </si>
  <si>
    <t>AA 15.1</t>
  </si>
  <si>
    <t>AA 16.1</t>
  </si>
  <si>
    <t>AA 16.2</t>
  </si>
  <si>
    <t>AA 16.4</t>
  </si>
  <si>
    <t>AA 17.1</t>
  </si>
  <si>
    <t>AA 18.1</t>
  </si>
  <si>
    <t>AA 18.2</t>
  </si>
  <si>
    <t>AA 18.3</t>
  </si>
  <si>
    <t>AA 19.1</t>
  </si>
  <si>
    <t>AA 19.2</t>
  </si>
  <si>
    <t>AA 19.3</t>
  </si>
  <si>
    <t>AA 20.1</t>
  </si>
  <si>
    <t>AA 21.1</t>
  </si>
  <si>
    <t>AA 22.1</t>
  </si>
  <si>
    <t>AA 22.2</t>
  </si>
  <si>
    <t>AA 23.1</t>
  </si>
  <si>
    <t>AA 23.2</t>
  </si>
  <si>
    <t>AA 24.1</t>
  </si>
  <si>
    <t>AA 24.2</t>
  </si>
  <si>
    <t>AA 25.1</t>
  </si>
  <si>
    <t>AA 25.2</t>
  </si>
  <si>
    <t>AA 25.3</t>
  </si>
  <si>
    <t>AA 25.4</t>
  </si>
  <si>
    <t>AA 26.1</t>
  </si>
  <si>
    <t>AA 26.2</t>
  </si>
  <si>
    <t>AA 27.1</t>
  </si>
  <si>
    <t>AA 27.2</t>
  </si>
  <si>
    <t>AA 27.3</t>
  </si>
  <si>
    <t>AA 28.1</t>
  </si>
  <si>
    <t>AA 29.1</t>
  </si>
  <si>
    <t>AA 30.1</t>
  </si>
  <si>
    <t>AA 31.1</t>
  </si>
  <si>
    <t>AA 31.2</t>
  </si>
  <si>
    <t>AA 31.3</t>
  </si>
  <si>
    <t>AA 31.4</t>
  </si>
  <si>
    <t>AA 31.5</t>
  </si>
  <si>
    <t>AA 31.6</t>
  </si>
  <si>
    <t>AA 31.7</t>
  </si>
  <si>
    <t>AA 31.8</t>
  </si>
  <si>
    <t>AA 32.1</t>
  </si>
  <si>
    <t>AA 33.1</t>
  </si>
  <si>
    <t>AA 33.2</t>
  </si>
  <si>
    <t>AA 33.3</t>
  </si>
  <si>
    <t>AA 33.4</t>
  </si>
  <si>
    <t>AA 33.5</t>
  </si>
  <si>
    <t>AA 33.6</t>
  </si>
  <si>
    <t>AA 34.1</t>
  </si>
  <si>
    <t>AA 34.2</t>
  </si>
  <si>
    <t>AA 34.3</t>
  </si>
  <si>
    <t>AA 34.4</t>
  </si>
  <si>
    <t>AA 34.5</t>
  </si>
  <si>
    <t>AA 35.1</t>
  </si>
  <si>
    <t>AA 35.2</t>
  </si>
  <si>
    <t>AA 35.3</t>
  </si>
  <si>
    <t>AA 35.4</t>
  </si>
  <si>
    <t>AA 35.5</t>
  </si>
  <si>
    <t>AA 36.1</t>
  </si>
  <si>
    <t>AA 36.2</t>
  </si>
  <si>
    <t>AA 36.3</t>
  </si>
  <si>
    <t>AA 36.4</t>
  </si>
  <si>
    <t>AA 36.5</t>
  </si>
  <si>
    <t>AA 36.6</t>
  </si>
  <si>
    <t>AA 37.1</t>
  </si>
  <si>
    <t>AA 37.2</t>
  </si>
  <si>
    <t>AA 37.3</t>
  </si>
  <si>
    <t>AA 37.4</t>
  </si>
  <si>
    <t>AA 37.5</t>
  </si>
  <si>
    <t>AA 37.6</t>
  </si>
  <si>
    <t>AA 37.7</t>
  </si>
  <si>
    <t>AA 38.1</t>
  </si>
  <si>
    <t>AA 38.2</t>
  </si>
  <si>
    <t>AA 38.3</t>
  </si>
  <si>
    <t>AA 39.1</t>
  </si>
  <si>
    <t>AA 39.2</t>
  </si>
  <si>
    <t>AA 39.3</t>
  </si>
  <si>
    <t>AA 39.4</t>
  </si>
  <si>
    <t>AA 41.1</t>
  </si>
  <si>
    <t>AA 41.2</t>
  </si>
  <si>
    <t>AA 42.1</t>
  </si>
  <si>
    <t>AA 42.2</t>
  </si>
  <si>
    <t>AA 43.1</t>
  </si>
  <si>
    <t>AA 43.2</t>
  </si>
  <si>
    <t>AA 44.1</t>
  </si>
  <si>
    <t>AA 44.2</t>
  </si>
  <si>
    <t>AA 45.1</t>
  </si>
  <si>
    <t>AA 46.1</t>
  </si>
  <si>
    <t>AA 47.1</t>
  </si>
  <si>
    <t>AA 47.2</t>
  </si>
  <si>
    <t>AA 48.1</t>
  </si>
  <si>
    <t>AA 48.2</t>
  </si>
  <si>
    <t>AA 49.1</t>
  </si>
  <si>
    <t>AA 49.2</t>
  </si>
  <si>
    <t>AA 50.1</t>
  </si>
  <si>
    <t>AA 51.1</t>
  </si>
  <si>
    <t>AA 52.1</t>
  </si>
  <si>
    <t>AA 53.1</t>
  </si>
  <si>
    <t>AA 54.1</t>
  </si>
  <si>
    <t>AA 55.1</t>
  </si>
  <si>
    <t>AA 56.1</t>
  </si>
  <si>
    <t>AA 56.2</t>
  </si>
  <si>
    <t>AA 56.3</t>
  </si>
  <si>
    <t>Število izdanih potrdil o mednarodnem prevozu oseb za lastne potrebe</t>
  </si>
  <si>
    <t>Število začasno odvzetih potrdil o mednarodnem prevozu oseb za lastne potrebe</t>
  </si>
  <si>
    <t>Število preklicanih potrdil o mednarodnem prevozu oseb za lastne potrebe</t>
  </si>
  <si>
    <t>Število vlog za izdajo potrdila o mednarodnem prevozu oseb za lastne potrebe</t>
  </si>
  <si>
    <t>Izdajatelj pridobi potrebna dokazila (izpis iz prekrškovne in kazenske evidence, podatke o finančnem položaju vlagatelja)</t>
  </si>
  <si>
    <t>Pregled dokumentacije in pozivanje na dopolnitev</t>
  </si>
  <si>
    <t>izvodi: 11500/5*33/1137</t>
  </si>
  <si>
    <t>Število vlog tujih prevoznikov za izdajo potrdila o mednarodnem prevozu oseb za lastne potrebe</t>
  </si>
  <si>
    <t>2009 (15+6)</t>
  </si>
  <si>
    <t>AA 11.2</t>
  </si>
  <si>
    <t>Izdaja odločbe in nove licence ter izvodov</t>
  </si>
  <si>
    <t>Vpis podatkov v evidenco in obveščanje imetnika licence</t>
  </si>
  <si>
    <t>Število vlog za spremembo podatkov o odgovorni osebi</t>
  </si>
  <si>
    <t>2009 (50+130)</t>
  </si>
  <si>
    <t>2009 (30+59 sprememba + 21 preklicanih)</t>
  </si>
  <si>
    <t>Število preklicanih licenc in vlog za spremembo podatkov (naziva, sedeža), ki terjajo izdajo nove licence in izvodov</t>
  </si>
  <si>
    <t>Število obvestil imetnikov licenc o spremembi podatkov ali preklicu licenc</t>
  </si>
  <si>
    <t>2009 (270 sprememb, 21 preklicev)</t>
  </si>
  <si>
    <t>brez preklicanih</t>
  </si>
  <si>
    <t>Število izdajateljev licenc</t>
  </si>
  <si>
    <t>GZS in OZS</t>
  </si>
  <si>
    <t>ocena</t>
  </si>
  <si>
    <t xml:space="preserve">ocena </t>
  </si>
  <si>
    <t>Učitelj učnega centra izvede izobraževanje kandidata</t>
  </si>
  <si>
    <t>AA 14.5</t>
  </si>
  <si>
    <t>Kandidat izpolni ter odda prijavo za vpis v tečaj</t>
  </si>
  <si>
    <t>DA, ponekod</t>
  </si>
  <si>
    <t>Število učnih centrov</t>
  </si>
  <si>
    <t>aktualni podatek</t>
  </si>
  <si>
    <t>Število izvedenih rednih usposabljanj</t>
  </si>
  <si>
    <t>ocena (45 oseb/usposabljanje/5)</t>
  </si>
  <si>
    <t>n.p.</t>
  </si>
  <si>
    <t>Učni center preveri zahteve javnega razpisa</t>
  </si>
  <si>
    <t>izvajajo UE</t>
  </si>
  <si>
    <t>DA, ena od opcij</t>
  </si>
  <si>
    <t>ocena (od tega se jih okoli 400 vsebinsko ne spreminja)</t>
  </si>
  <si>
    <t>DA (ena od zahtevanih oblik)</t>
  </si>
  <si>
    <t>AA 24.3</t>
  </si>
  <si>
    <t>Prevoznik v rokih, ki jih predpiše minister, pošiljajo zbrane podatke DRSC (mesečna poročila)</t>
  </si>
  <si>
    <t>Prevoznik v rokih, ki jih predpiše minister, pošiljajo zbrane podatke DRSC (letno poročilo)</t>
  </si>
  <si>
    <t>Prevozniki obvestijo direkcijo o sklenitvi pogodbe (priglasitev pogodbe)</t>
  </si>
  <si>
    <t xml:space="preserve">je sestavina pogodbe </t>
  </si>
  <si>
    <t>Prevoznik sestavi seznam potnikov posebnega linijskega prevoza in ga ima v vozilu ves čas vožnje</t>
  </si>
  <si>
    <t>DA, ena od dopustnih oblik</t>
  </si>
  <si>
    <t>Prevozniki obvestijo direkcijo o prenehanju opravljanja posebnega linijskega prevoza</t>
  </si>
  <si>
    <t>Število avtotaksi prevoznikov</t>
  </si>
  <si>
    <t>Število vlog za izdajo licenc za avtotaksi prevoze</t>
  </si>
  <si>
    <t>GZS+OZS/5 let</t>
  </si>
  <si>
    <t>polovica (ocena)</t>
  </si>
  <si>
    <t>povprečje zadnjih 4 let</t>
  </si>
  <si>
    <t>Prevoznik vodi potniško spremnico, kadar opravlja mednarodne posebne linijske prevoze v obliki kabotaže</t>
  </si>
  <si>
    <t>Število primerov izvajanja mednarodnih posebnih linijskih prevozov v obliki kabotaže</t>
  </si>
  <si>
    <t>600 EU, 300 Interbus</t>
  </si>
  <si>
    <t>se ne izvaja</t>
  </si>
  <si>
    <t>Število izvedenih občasnih prevozov potnikov v mednarodnem prometu</t>
  </si>
  <si>
    <t>Prevoznik zahteva dovoljenje za mednarodni linijski prevoz potnikov</t>
  </si>
  <si>
    <t>Prevoznik evidentira podatke o mednarodnih posebnih linijskih prevozih potnikov</t>
  </si>
  <si>
    <t>AA 28.2</t>
  </si>
  <si>
    <t>AA 28.3</t>
  </si>
  <si>
    <t>AA 28.4</t>
  </si>
  <si>
    <t xml:space="preserve">Prevoznik izpolnjuje potniško spremnico občasnega prevoza potnikov v mednarodnem prometu
</t>
  </si>
  <si>
    <t>74, 76 (Zakon), 5 (Pravilnik)</t>
  </si>
  <si>
    <t>ocena DRSC</t>
  </si>
  <si>
    <t>3.389 (OZS), oc. 450 (GZS)</t>
  </si>
  <si>
    <t>ocena za 2009</t>
  </si>
  <si>
    <t>Število odvzemov dovolilnic</t>
  </si>
  <si>
    <t>Število vrnjenih uporabljenih dovolilnic</t>
  </si>
  <si>
    <t>ocena 2010</t>
  </si>
  <si>
    <t>Število pooblaščenih organizacij</t>
  </si>
  <si>
    <t>Število odvzemov CEMT dovolilnic</t>
  </si>
  <si>
    <t>2008, v 2009: 0</t>
  </si>
  <si>
    <t>ni več aktualno</t>
  </si>
  <si>
    <t>ni bilo primera</t>
  </si>
  <si>
    <t>DA, online</t>
  </si>
  <si>
    <t>Število zamenjav mesečnih in letnih dovolilnic CEMT</t>
  </si>
  <si>
    <t>DA, delno (točkovanje)</t>
  </si>
  <si>
    <t>Pravilnik o pogojih in merilih za podelitev javnega pooblastila izdajatelja licenc UL 84/2007</t>
  </si>
  <si>
    <t>8 - 10 (Zakon), 3 (Pravilnik)</t>
  </si>
  <si>
    <t xml:space="preserve">Uredba o koncesijah za opravljanje gospodarske javne službe izvajanja javnega linijskega prevoza potnikov v notranjem cestnem prometu UL 88/2004, 131/2006 </t>
  </si>
  <si>
    <t>51 (Zakon), 18, 21, 23, 27 (Uredba)</t>
  </si>
  <si>
    <t>Uredba o načinu izvajanja gospodarske javne službe javni linijski prevoz potnikov v notranjem cestnem prometu in o koncesiji te javne službe  UL 73/2009</t>
  </si>
  <si>
    <t>razpis v 2010 za podelitev 6 koncesij neuspešen</t>
  </si>
  <si>
    <t>AA 56.4</t>
  </si>
  <si>
    <t>AA 56.5</t>
  </si>
  <si>
    <t>AA 56.6</t>
  </si>
  <si>
    <t>AA 55.2</t>
  </si>
  <si>
    <t>AA 55.3</t>
  </si>
  <si>
    <t>AA 53.2</t>
  </si>
  <si>
    <t>AA 51.2</t>
  </si>
  <si>
    <t>AA 51.3</t>
  </si>
  <si>
    <t>AA 49.3</t>
  </si>
  <si>
    <t>AA 49.4</t>
  </si>
  <si>
    <t>AA 47.3</t>
  </si>
  <si>
    <t>AA 47.4</t>
  </si>
  <si>
    <t>AA 46.2</t>
  </si>
  <si>
    <t>Koncesionar dostavlja koncedentu 6-mesečno poročilo</t>
  </si>
  <si>
    <t>17003 - 1.1.-29.9.2010</t>
  </si>
  <si>
    <t>ocena za 2010</t>
  </si>
  <si>
    <t>vabljeni za oddajo ponudb (2x letno aneks)</t>
  </si>
  <si>
    <t>ocena števila večjih avtobusnih postaj</t>
  </si>
  <si>
    <t>Upravljalec avtobusne postaje v prometnem uradu vodi prometni dnevnik in knjigo poročil</t>
  </si>
  <si>
    <t>ocena (naravna menjava generacij 2,5% letno - 40 let delovne dobe)</t>
  </si>
  <si>
    <t>Število prevoznikov - zavezancev</t>
  </si>
  <si>
    <t>število izdajateljev</t>
  </si>
  <si>
    <t>AA 40.1</t>
  </si>
  <si>
    <t>AA 40.2</t>
  </si>
  <si>
    <t>AA 41.3</t>
  </si>
  <si>
    <t>AA 41.4</t>
  </si>
  <si>
    <t>AA 41.5</t>
  </si>
  <si>
    <t>ocena 95%</t>
  </si>
  <si>
    <t>255 OZS, 573 GZS</t>
  </si>
  <si>
    <t>170+30 (GZS), 121+14 (OZS), 5 dovolilnic na prenos</t>
  </si>
  <si>
    <t>GZS (7 CEMT,23 enkratnih)</t>
  </si>
  <si>
    <t>AA 31.9</t>
  </si>
  <si>
    <t>Prevoznik, ki izgubi dovolilnico, jo uniči ali mu je bila ukradena, prekliče njeno veljavnost v Uradnem listu RS</t>
  </si>
  <si>
    <t xml:space="preserve">Število preklicev dovolilnic </t>
  </si>
  <si>
    <t>GZS (OZS n.p.)</t>
  </si>
  <si>
    <t>ocena (INTER-ES 31 jan-sept.2010)</t>
  </si>
  <si>
    <t>ocena 70% uspešnost</t>
  </si>
  <si>
    <t>ocena (INTER-ES 127 jan-sept.2010, 18 organizacij, na pet let)</t>
  </si>
  <si>
    <t>INTER-ES (1504 od 30.6.08 do 30.08.10)</t>
  </si>
  <si>
    <t>INTER-ES (1049 od 30.6.08 do 30.08.10)</t>
  </si>
  <si>
    <t>INTER-ES (3 od 30.6.08 do 30.08.10)</t>
  </si>
  <si>
    <t>INTER-ES (596 od 30.6.08 do 30.08.10)</t>
  </si>
  <si>
    <t>INTER-ES (47 od 30.6.08 do 30.08.10)</t>
  </si>
  <si>
    <t>Število objavljenih voznih redov</t>
  </si>
  <si>
    <t>Število uspešno opravljenih preizkusov znanja</t>
  </si>
  <si>
    <t>Število izpitnih rokov</t>
  </si>
  <si>
    <t>MzP</t>
  </si>
  <si>
    <t>Podporni podatki za določitev števila populacije</t>
  </si>
  <si>
    <t>/</t>
  </si>
  <si>
    <t>2010 (ocena)</t>
  </si>
  <si>
    <t>2009 (ocena)</t>
  </si>
  <si>
    <t>Število napotitev zaposlenih na zdravstveni pregled</t>
  </si>
  <si>
    <t>Zakon prenaša v slovenski pravni red naslednje direktive</t>
  </si>
  <si>
    <t>Področje: Promet</t>
  </si>
  <si>
    <t>TIPI IO:</t>
  </si>
  <si>
    <t>Kategorija predpisa:</t>
  </si>
  <si>
    <t>TIPI AA:</t>
  </si>
  <si>
    <t>Skupnosti:</t>
  </si>
  <si>
    <t>1 - Vodenje evidenc</t>
  </si>
  <si>
    <t>1 - A (EU regulativa)</t>
  </si>
  <si>
    <t>1 - Seznanjanje z informacijsko obveznostjo</t>
  </si>
  <si>
    <t>-Direktivo Evropskega parlamenta in Sveta 2006/1/ES UL 33/2006</t>
  </si>
  <si>
    <t>Julij 2010</t>
  </si>
  <si>
    <t>2 - Prijava najava aktivnosti</t>
  </si>
  <si>
    <t>2 - B (EU direktiva)</t>
  </si>
  <si>
    <t>2 - Usposabljanje zaposlenih za pripravo IO</t>
  </si>
  <si>
    <t>-Direktivo Sveta 96/26/ES UL 124/1996</t>
  </si>
  <si>
    <t>3 - Posredovanje poročil</t>
  </si>
  <si>
    <t>3 - C (nacionalna)</t>
  </si>
  <si>
    <t>3 - Priprava potrebnih informacij iz obstoječih podatkov ali preračunavanje, preoblikovanje obstoječih podatkov za namen IO</t>
  </si>
  <si>
    <t>-Direktivo 2003/59/ES Evropskega parlamenta in Sveta UL 226/2003</t>
  </si>
  <si>
    <t>4 - Označevanje informacij za tretje osebe</t>
  </si>
  <si>
    <t>4 - Pridobivanje novih podatkov</t>
  </si>
  <si>
    <t>Zakon določa organe in nosilce javnih pooblastil, ki so pristojni za izvajanje upravnih nalog, za izvajanje:</t>
  </si>
  <si>
    <t>5 - Posredovanje informacij za tretje osebe</t>
  </si>
  <si>
    <t>5 - Oblikovanje ustreznih podatkov</t>
  </si>
  <si>
    <t>-Uredbe Sveta (EGS) št. 56/83 UL 10/1983</t>
  </si>
  <si>
    <t>6 - Zahtevek za posamezno aktivnost, oprostitev, povračilo</t>
  </si>
  <si>
    <t>6 - Izpolnjevanje obrazcev, napovedi, obračunov</t>
  </si>
  <si>
    <t>-Uredbe Sveta (EGS) št. 3916/90 UL 375/1990</t>
  </si>
  <si>
    <t>7 - Splošni zahtevki za določene aktivnosti ali oprostitve</t>
  </si>
  <si>
    <t>7 - Sklicevanje sestankov zaradi IO</t>
  </si>
  <si>
    <t>-Uredbe Sveta (EGS) št. 684/92 UL 74/1992</t>
  </si>
  <si>
    <t>8 - Registracija</t>
  </si>
  <si>
    <t>8 - Nadzor in sodelovanje pri opravljanju zunanje inšpekcije</t>
  </si>
  <si>
    <t>-Uredbe Sveta (EGS) št. 881/92 UL 95/1992</t>
  </si>
  <si>
    <t>9 - Certifikacija izdelkov, procesov</t>
  </si>
  <si>
    <t>9 - Kopiranje, distribuiranje (poročil, letakov, etiket)</t>
  </si>
  <si>
    <t>-Uredbe Sveta (EGS) št. 3118/93 UL 279/1993</t>
  </si>
  <si>
    <t>10 - Nadzor</t>
  </si>
  <si>
    <t>10 - Poročanje/oddajanje informacij</t>
  </si>
  <si>
    <t>-Uredbe Sveta (ES) št. 12/98 UL 4/1998</t>
  </si>
  <si>
    <t>11 - Inšpekcijski nadzor</t>
  </si>
  <si>
    <t>11 - Drugo</t>
  </si>
  <si>
    <t>-Uredbe Evropskega parlamenta in Sveta (ES) št. 2888/2000 UL 336/2000</t>
  </si>
  <si>
    <t>12 - Prošnja za subvencije, garancije</t>
  </si>
  <si>
    <t>-Uredbe Komisije (ES) št. 2121/98 UL 268/1998</t>
  </si>
  <si>
    <t>13 - Usposabljanje, izobraževanje</t>
  </si>
  <si>
    <t>-Uredbe Komisije (ES) št. 792/94 UL 92/1994</t>
  </si>
  <si>
    <t>14 - Drugo</t>
  </si>
  <si>
    <t xml:space="preserve"> </t>
  </si>
  <si>
    <t>Pravne in fizične osebe</t>
  </si>
  <si>
    <t>Naziv zakona z navedbo objave</t>
  </si>
  <si>
    <t>Podzakonski predpisi z navedbo objave</t>
  </si>
  <si>
    <t>Št. člena</t>
  </si>
  <si>
    <t>Povezani predpisi z navedbo objave</t>
  </si>
  <si>
    <t>Resorni organ</t>
  </si>
  <si>
    <t>Kategorija predpisa</t>
  </si>
  <si>
    <t>Zap. št. IO</t>
  </si>
  <si>
    <t>IO (opisno)</t>
  </si>
  <si>
    <t>IO (tip)</t>
  </si>
  <si>
    <t>Zap. št. AA</t>
  </si>
  <si>
    <t>AA (opisno)</t>
  </si>
  <si>
    <t>AA (tip)</t>
  </si>
  <si>
    <t>Populacija (opisno)</t>
  </si>
  <si>
    <t>Populacija (število)</t>
  </si>
  <si>
    <t>Opis obdobja, na katerega se nanaša podatek o številu populacije (potreben je letni podatek)</t>
  </si>
  <si>
    <t>Frekvenca</t>
  </si>
  <si>
    <t>Elektronsko izpolnjevanje aktivnosti (da ali ne)</t>
  </si>
  <si>
    <t>Urna postavka</t>
  </si>
  <si>
    <t>Zakon o prevozih v cestnem prometu (ZPCP-2) UL 131/2006, 5/2007 - popr., 123/2008, 28/2010</t>
  </si>
  <si>
    <t>Direktiva 96/26/ES</t>
  </si>
  <si>
    <t>B+C</t>
  </si>
  <si>
    <t>IO - 1</t>
  </si>
  <si>
    <t>Vlagatelj predloži vlogo za izdajo javnega pooblastila za izdajatelja licenc</t>
  </si>
  <si>
    <t>Seznanjanje z zahtevami JN</t>
  </si>
  <si>
    <t>Število vlagateljev</t>
  </si>
  <si>
    <t>Javni razpis še ni bil objavljen, OZS in GZS imata status izdajatelja licenc in delivca dovolilnic na osnovi odločbe ministra</t>
  </si>
  <si>
    <t>DA</t>
  </si>
  <si>
    <t>Vplačilo zahtevanega zneska za vpogled v natečajno dokumentacijo</t>
  </si>
  <si>
    <t>NE</t>
  </si>
  <si>
    <t>Priprava podatkov za JN</t>
  </si>
  <si>
    <t>Priprava in oddaja vloge</t>
  </si>
  <si>
    <t>IO - 2</t>
  </si>
  <si>
    <t>Pooblaščeni izdajatelj licenc prejme odločbo ministrstva o preklicu javnega pooblastila</t>
  </si>
  <si>
    <t>Izdajatelj licenc prejme odločbo</t>
  </si>
  <si>
    <t>Število izbranih vlagateljev</t>
  </si>
  <si>
    <t>še ni bilo takega primera</t>
  </si>
  <si>
    <t>Izdajatelj licenc mora prenesti vso dokumentacijo in evidence v elektronski obliki in na papirju</t>
  </si>
  <si>
    <t>21 - 32</t>
  </si>
  <si>
    <t>IO - 3</t>
  </si>
  <si>
    <t>Pravna oseba ali samostojni podjetnik vloži pri izdajatelju licence zahtevo za izdajo licence</t>
  </si>
  <si>
    <t>Oseba se seznani s pogoji pridobitve licence in preveri svoje možnosti pridobitve dokazil</t>
  </si>
  <si>
    <t>Število prosilcev (vlog) za pridobitev licence</t>
  </si>
  <si>
    <t>Oseba pridobi dokazilo o ustreznosti finančnega položaja</t>
  </si>
  <si>
    <t>Oseba pridobi dokazilo o dobrem ugledu</t>
  </si>
  <si>
    <t xml:space="preserve">Oseba poda pri notarju izjavo pod prisego o svoji kazenski evidenci </t>
  </si>
  <si>
    <t>2009 (velja za tuje prevoznike - ni bilo takega primera)</t>
  </si>
  <si>
    <t>Oseba pridobi dokazilo o strokovni usposobljenosti</t>
  </si>
  <si>
    <t>Pravna oseba ali samostojni podjetnik posameznik vloži pri izdajatelju licence zahtevo za izdajo licence</t>
  </si>
  <si>
    <t>21 - 32, 34</t>
  </si>
  <si>
    <t>IO - 4</t>
  </si>
  <si>
    <t>Pravna oseba ali samostojni podjetnik vloži pri izdajatelju licence zahtevo za izdajo potrdila o mednarodnem prevozu oseb za lastne potrebe</t>
  </si>
  <si>
    <t>Oseba se seznani s pogoji pridobitve potrdila in preveri svoje možnosti pridobitve dokazil</t>
  </si>
  <si>
    <t>Oseba pridobi dokazilo o ustreznosti fin. položaja</t>
  </si>
  <si>
    <t>Pravna oseba ali samostojni podjetnik posameznik vloži pri izdajatelju licence zahtevo za izdajo potrdila</t>
  </si>
  <si>
    <t>IO - 5</t>
  </si>
  <si>
    <t>Izdajatelj preverja stanje licenc in obvešča prevoznike o poteku veljavnosti</t>
  </si>
  <si>
    <t>Izdajatelj preveri stanja licenc</t>
  </si>
  <si>
    <t>Število izdanih licenc / Število izdanih mednarodnih licenc</t>
  </si>
  <si>
    <t>Izdajatelj licence pošlje pisno obvestilo o poteku veljavnosti licence</t>
  </si>
  <si>
    <t>Število pretečenih licenc (Število poslanih obvestil o poteku veljavnosti licenc)</t>
  </si>
  <si>
    <t>27 - 32</t>
  </si>
  <si>
    <t>IO - 6</t>
  </si>
  <si>
    <t>Izdajatelj izda original licence prevozniku in po en izvod za vsako vozilo</t>
  </si>
  <si>
    <t>Število izdanih licenc / Število izdanih izvodov licenc (za vsako vozilo)</t>
  </si>
  <si>
    <t>Izdajatelj licenc izda odločbo o začasnem odvzemu licence</t>
  </si>
  <si>
    <t>Število začasno odvzetih licenc</t>
  </si>
  <si>
    <t>Izdajatelj licenc izda odločbo o preklicu veljavnosti licence</t>
  </si>
  <si>
    <t>Število preklicanih licenc</t>
  </si>
  <si>
    <t>27 - 32, 34</t>
  </si>
  <si>
    <t>IO - 7</t>
  </si>
  <si>
    <t>Izdajatelj izda prevozniku potrdilo o mednarodnem prevozu oseb za lastne potrebe</t>
  </si>
  <si>
    <t>Izdajatelj licence odloči in izda odločbo o izdaji potrdila</t>
  </si>
  <si>
    <t>Izdajatelj izda potrdilo za vsako vozilo</t>
  </si>
  <si>
    <t>Izdajatelj licenc izda odločbo o začasnem odvzemu potrdila</t>
  </si>
  <si>
    <t>Izdajatelj licenc izda odločbo o preklicu veljavnosti potrdila</t>
  </si>
  <si>
    <t>31, 32</t>
  </si>
  <si>
    <t>IO - 8</t>
  </si>
  <si>
    <t>Imetniku licence je licenca začasno ali trajno odvzeta</t>
  </si>
  <si>
    <t>Imetnik licence izroči začasno ali trajno odvzete izvode licenc izdajatelju</t>
  </si>
  <si>
    <t>Število začasno in trajno odvzetih licenc (in število izvodov le-teh)</t>
  </si>
  <si>
    <t>IO - 9</t>
  </si>
  <si>
    <t>Imetnik licence obvesti izdajatelja licence o spremembi podatkov</t>
  </si>
  <si>
    <t>Imetnik licence pošlje izdajatelju obvestilo o spremembi podatkov</t>
  </si>
  <si>
    <t>IO - 10</t>
  </si>
  <si>
    <t>Imetnik licence prekliče izgubljeno licenco ali izvode v UL</t>
  </si>
  <si>
    <t>Število izgubljenih licenc (in število izvodov)</t>
  </si>
  <si>
    <t>IO - 11</t>
  </si>
  <si>
    <t>Izdajatelj izda novo licenco in/ali izvode, ker potrdilo o preklicu ali obvestilo o spremembi podatkov šteje za vlogo</t>
  </si>
  <si>
    <t>IO - 12</t>
  </si>
  <si>
    <t>Imetnik izroči licenco in izvode ob prejemu nove licence in izvodov</t>
  </si>
  <si>
    <t>IO - 13</t>
  </si>
  <si>
    <t>Izdajatelj licenc vodi seznam storjenih kršitev</t>
  </si>
  <si>
    <t>Izdajatelj licenc prejema poročila nadzornih organov in vpisuje podatke v evidenco</t>
  </si>
  <si>
    <t>Pravilnik o vsebini, načinu in postopku pridobitve temeljne kvalifikacije za voznike motornih vozil v cestnem prometu UL 26/2007, 33/2008, 49/2009</t>
  </si>
  <si>
    <t>37, 37a (Zakon), 6 - 10 (Pravilnik)</t>
  </si>
  <si>
    <t>C</t>
  </si>
  <si>
    <t>IO - 14</t>
  </si>
  <si>
    <t>Voznik-kandidat pridobi temeljne kvalifikacije</t>
  </si>
  <si>
    <t>Voznik-kandidat se spozna z načini pridobivanja kvalifikacije</t>
  </si>
  <si>
    <t>Število voznikov-kandidatov</t>
  </si>
  <si>
    <t xml:space="preserve">Pri načinu pridobitve kvalifikacije s preizkusom znanja opravlja kandidat 4-urni teoretični in 2-urni praktični tečaj </t>
  </si>
  <si>
    <t>Število primerov pridobivanja temeljnih kvalifikacij s preizkusom znanja</t>
  </si>
  <si>
    <t>Pri pospešenem pridobivanju temeljnih kvalifikacij Kandidat opravlja 140 urni tečaj</t>
  </si>
  <si>
    <t>Število primerov pospešenega pridobivanja temeljnih kvalifikacij</t>
  </si>
  <si>
    <t>Pri pospešenem pridobivanju temeljnih kvalifikacij Kandidat opravi 10 ur individualne vožnje</t>
  </si>
  <si>
    <t>IO - 15</t>
  </si>
  <si>
    <t>Pri pospešenem pridobivanju temeljnih kvalifikacij Učitelj opravi s kandidatom 10 ur individualne vožnje</t>
  </si>
  <si>
    <t>IO - 16</t>
  </si>
  <si>
    <t>Komisija izvede preizkus znanja in izda spričevalo</t>
  </si>
  <si>
    <t>Pri načinu pridobitve kvalifikacije s preizkusom znanja Komisija izvaja preizkus znanja</t>
  </si>
  <si>
    <t>Pri načinu pridobitve kvalifikacije s preizkusom znanja Komisija izda kandidatom spričevalo</t>
  </si>
  <si>
    <t>Pri pospešenem pridobivanju temeljnih kvalifikacij Komisija izda kandidatu spričevalo</t>
  </si>
  <si>
    <t>39 (Zakon), 12 (Pravilnik)</t>
  </si>
  <si>
    <t>IO - 17</t>
  </si>
  <si>
    <t>Voznik se udeležuje rednih usposabljanj</t>
  </si>
  <si>
    <t>Voznik se udeleži usposabljanja</t>
  </si>
  <si>
    <t>Število voznikov - zavezancev za udeleževanje rednega usposabljanja</t>
  </si>
  <si>
    <t>IO - 18</t>
  </si>
  <si>
    <t>Učni center izvaja usposabljanja</t>
  </si>
  <si>
    <t>Učni center izvede usposabljanje</t>
  </si>
  <si>
    <t>Učni center vodi evidenco usposabljanj</t>
  </si>
  <si>
    <t>Učni center enkrat v 5 letih izda kandidatu spričevalo o rednem usposabljanju</t>
  </si>
  <si>
    <t>41 (Zakon), 5 (Pravilnik)</t>
  </si>
  <si>
    <t>IO - 19</t>
  </si>
  <si>
    <t>Učni center se prijavi na javni razpis za pooblaščeni učni center</t>
  </si>
  <si>
    <t>Število prijav na javni razpis</t>
  </si>
  <si>
    <t>Učni center pripravi dokazila in vlogo za prijavo na javni razpis za pooblaščen učni center</t>
  </si>
  <si>
    <t>Učni center vloži vlogo za prijavo na razpis</t>
  </si>
  <si>
    <t>42a - 42e (Zakon), 14 (Pravilnik)</t>
  </si>
  <si>
    <t>IO - 20</t>
  </si>
  <si>
    <t>Voznik pridobi izkaznico o vozniških kvalifikacijah</t>
  </si>
  <si>
    <t>Voznik vloži vlogo za izdajo izkaznice o vozniških kvalifikacijah na obrazcu s spletnih strani ministrstva ali izdajatelja</t>
  </si>
  <si>
    <t>Število izdanih izkaznic o vozniških kvalifikacijah</t>
  </si>
  <si>
    <t>42d (Zakon), 14 (Pravilnik)</t>
  </si>
  <si>
    <t>IO - 21</t>
  </si>
  <si>
    <t>Voznik naznani pogrešitev</t>
  </si>
  <si>
    <t xml:space="preserve">Voznik izdajatelju naznani pogrešitev izkaznice </t>
  </si>
  <si>
    <t>Število naznanjenih pogrešitev izkaznice</t>
  </si>
  <si>
    <t>IO - 22</t>
  </si>
  <si>
    <t>Izdajatelj izda vozniku izkaznico</t>
  </si>
  <si>
    <t>Izdajatelj (pooblaščeni izdajatelj) izda izkaznico vozniške kvalifikacije</t>
  </si>
  <si>
    <t>Izdajatelj izkaznice vroči izkaznico po pošti</t>
  </si>
  <si>
    <t>IO - 23</t>
  </si>
  <si>
    <t>Prevoznik objavi vozni red</t>
  </si>
  <si>
    <t>Prevoznik izdela vozni red</t>
  </si>
  <si>
    <t>Število prevoznikov</t>
  </si>
  <si>
    <t>Prevoznik objavi vozni red na avtobusnih postajah in postajališčih</t>
  </si>
  <si>
    <t>IO - 24</t>
  </si>
  <si>
    <t>Prevozniki predložijo direkciji podatke o linijskih prevozih potnikov</t>
  </si>
  <si>
    <t>Prevoznik zbira podatke o številu prepeljanih potnikov oziroma prodanih vozovnic na posamezni liniji, podatke o stroških na prevoženi kilometer na tej liniji in druge podatke, ki jih določi minister</t>
  </si>
  <si>
    <t>Odredba o priglasitvi posebnih linijskih prevozov UL 94/2001, 131/2006</t>
  </si>
  <si>
    <t>54 (Zakon), 2 - 4 (Odredba)</t>
  </si>
  <si>
    <t>IO - 25</t>
  </si>
  <si>
    <t>Prevozniki obveščajo direkcijo o posebnih linijskih prevozih</t>
  </si>
  <si>
    <t>Število obvestil o sklenjenih pogodbah za posebne linijske prevoze</t>
  </si>
  <si>
    <t xml:space="preserve">Prevoznik v izjemnih primerih zaprosi direkcijo za dovoljenje za prevoz drugih vrst potnikov </t>
  </si>
  <si>
    <t>Število zaprosil za izdajo dovoljenja za prevoz drugih vrst potnikov</t>
  </si>
  <si>
    <t>Število obvestil o prenehanju izvajanja posebnih linijskih prevozov</t>
  </si>
  <si>
    <t>56b</t>
  </si>
  <si>
    <t>IO - 26</t>
  </si>
  <si>
    <t>Avtotaksi prevozniki pridobijo dovoljenje za prevoze oziroma licence za avtotaksi prevoze</t>
  </si>
  <si>
    <t>Seznanitev z obveznostjo</t>
  </si>
  <si>
    <t>Avtotaksi prevozniki zaprosijo občino za izdajo dovoljenja za avtotaksi prevoze</t>
  </si>
  <si>
    <t>Število vlog za izdajo občinskih dovoljenj za avtotaksi prevoze</t>
  </si>
  <si>
    <t>Avtotaksi prevozniki zaprosijo za izdajo licence za avtotaksi prevoze</t>
  </si>
  <si>
    <t>61, 62, 64, 72 - 74</t>
  </si>
  <si>
    <t>IO - 27</t>
  </si>
  <si>
    <t>Prevoznik se seznani s pogoji pridobitve dovoljenja za mednarodni linijski prevoz</t>
  </si>
  <si>
    <t>Število vlog za izdajo mednarodnih dovolilnic</t>
  </si>
  <si>
    <t>Prosilec zahteva izdajo dovoljenja za mednarodni linijski prevoz potnikov</t>
  </si>
  <si>
    <t>Prevoznik poda vlogo za začasno prekinitev ali trajno ustavitev linijskega prevoza</t>
  </si>
  <si>
    <t>Število vlog za začasno ali trajno ustavitev mednarodnega linijskega prevoza</t>
  </si>
  <si>
    <t>Prevoznik posreduje direkciji mesečno poročilo o opravljenih prevozih in poročilo na obrazcu Priloge VI Uredbe Komisije 2121/98/ES</t>
  </si>
  <si>
    <t>Število prevoznikov z mednarodnimi dovolilnicami</t>
  </si>
  <si>
    <t>Prevoznik mesečno posreduje potniške spremnice direkciji</t>
  </si>
  <si>
    <t>IO - 28</t>
  </si>
  <si>
    <t>IO - 29</t>
  </si>
  <si>
    <t>Prevoznik objavi itinerar, vozni red, cene in splošne pogoje</t>
  </si>
  <si>
    <t>Pravilnik o obliki in vsebini obrazca ter načinu vodenja potniške spremnice za avtobusne prevoznike s sedežem v Republiki Sloveniji UL 16/2002, 131/2006</t>
  </si>
  <si>
    <t>IO - 30</t>
  </si>
  <si>
    <t>Prevoznik izpolni potniško spremnico pred vsakim začetkom občasnega prevoza potnikov</t>
  </si>
  <si>
    <t>Pravilnik o načinu in merilih za delitev in uporabo dovolilnic in dovolilnic CEMT UL 67/2007</t>
  </si>
  <si>
    <t>86, 88, 93, 95, 97, 103 (Zakon), 13, 21 (Pravilnik)</t>
  </si>
  <si>
    <t>IO - 31</t>
  </si>
  <si>
    <t>Prevoznik pridobi, uporabi in vrne dovolilnice</t>
  </si>
  <si>
    <t>Prevoznik vloži pri delivcu vlogo za pridobitev dovolilnic</t>
  </si>
  <si>
    <t>Število vlog prevoznikov (število prosilcev) za pridobitev dovolilnic</t>
  </si>
  <si>
    <t>Prevoznik fizično prevzame dovolilnice pri delivcu za četrt leta</t>
  </si>
  <si>
    <t>Število prevoznikov, ki so jim dodeljene dovolilnice</t>
  </si>
  <si>
    <t>Prevoznik vodi dnevnik vožnje</t>
  </si>
  <si>
    <t>Prevoznik posreduje delivcu potrjene dnevniške liste</t>
  </si>
  <si>
    <t>Prevoznik posreduje delivcu dokaz (CMR) ali carinski žig</t>
  </si>
  <si>
    <t>Prevoznik izpolni obrazec za vračilo uporabljenih dovolilnic vsakih 15 dni</t>
  </si>
  <si>
    <t>Prevoznik posreduje uporabljene dovolilnice in obrazec delivcu</t>
  </si>
  <si>
    <t>Prevoznik poda vlogo za predujem dovolilnic iz naslednjega obdobja</t>
  </si>
  <si>
    <t>90, 95 (Zakon), 23, 42 (Pravilnik)</t>
  </si>
  <si>
    <t>IO - 32</t>
  </si>
  <si>
    <t>Prevoznik mora pridobiti od delivca letni načrt dovolilnic</t>
  </si>
  <si>
    <t>Prevoznik vloži vlogo za določitev letnega načrta dodelitve dovolilnic</t>
  </si>
  <si>
    <t>91, 92, 95, 97, 98 (Zakon), 13 (Pravilnik)</t>
  </si>
  <si>
    <t>IO - 33</t>
  </si>
  <si>
    <t>Delivec dodeli prevoznikom dovolilnice in zbira vrnjene dovolilnice</t>
  </si>
  <si>
    <t>Delivec vodi seznam prosilcev za izdajo dovolilnic</t>
  </si>
  <si>
    <t>Število delivcev</t>
  </si>
  <si>
    <t>Delivec spremlja pravilno uporabo dovolilnic</t>
  </si>
  <si>
    <t>Delivec prevozniku odvzame dovolilnice zaradi nepravilne uporabe</t>
  </si>
  <si>
    <t>Delivec dodeli dovolilnice z izdajo odločbe</t>
  </si>
  <si>
    <t>Delivec objavi dodeljene dovolilnice na svoji spletni strani</t>
  </si>
  <si>
    <t>Delivec arhivira uporabljene vrnjene dovolilnice</t>
  </si>
  <si>
    <t>95 (Zakon), 23, 42 (Pravilnik)</t>
  </si>
  <si>
    <t>IO - 34</t>
  </si>
  <si>
    <t>Delivec vzdržuje evidenco uporabe dovolilnic, izdeluje letne načrte uporabe</t>
  </si>
  <si>
    <t>Delivec pregleda stanje po svojih evidencah</t>
  </si>
  <si>
    <t>Delivec enkrat letno obvesti prevoznike, kakšna vozila imajo</t>
  </si>
  <si>
    <t>Delivec izda prevozniku odločbo o določitvi letnega načrta dodelitve dovolilnic</t>
  </si>
  <si>
    <t>Delivec izdela tabelo po vrstah dovolilnic</t>
  </si>
  <si>
    <t>Uporabnik dovolilnice mora za vsako vožnjo voditi dnevnik vožnje v skladu s pravili CEMT (izpolnjene dnevniške liste skupaj s poročilom o opravljenih prevozih ob koncu obdobja pošlje delivcu)</t>
  </si>
  <si>
    <t>26, 27</t>
  </si>
  <si>
    <t>IO - 35</t>
  </si>
  <si>
    <t>Pooblaščena organizacija za tehnične preglede izda potrdilo o opravljenem preizkusu tehnične brezhibnosti ekološkega vozila</t>
  </si>
  <si>
    <t>Pooblaščena organizacija pregleda vozilo in dokumentacijo</t>
  </si>
  <si>
    <t>Število izvedenih tehničnih pregledov ekoloških vozil</t>
  </si>
  <si>
    <t>Pooblaščena organizacija izda potrdilo</t>
  </si>
  <si>
    <t>Pooblaščena organizacija pridobi od direkcije potrebne obrazce</t>
  </si>
  <si>
    <t>Pooblaščena organizacija eno kopijo potrdila pošlje direkciji</t>
  </si>
  <si>
    <t>Pooblaščena organizacija arhivira eno kopijo potrdila</t>
  </si>
  <si>
    <t>27, 30 - 42</t>
  </si>
  <si>
    <t>IO - 36</t>
  </si>
  <si>
    <t>Prevoznik uporablja CEMT dovolilnice</t>
  </si>
  <si>
    <t>Prevoznik izpolni potrebne obrazce za pridobitev potrdila</t>
  </si>
  <si>
    <t>Število vlog za izdajo CEMT dovolilnic</t>
  </si>
  <si>
    <t>Prevoznik - uporabnik vozila vodi dnevnik uporabe CEMT dovolilnic</t>
  </si>
  <si>
    <t>Število CEMT vozil z dovolilnico</t>
  </si>
  <si>
    <t>Prevoznik mesečno pošlje delivcu kopije evidenčnih listov uporabe CEMT</t>
  </si>
  <si>
    <t>Število prevoznikov s CEMT dovolilnicami</t>
  </si>
  <si>
    <t>Prevoznik pošlje delivcu ob izteku veljavnosti vse neporabljene liste</t>
  </si>
  <si>
    <t>Prevoznik letno pošlje delivcu zahtevo za dodelitev letnega načrta CEMT</t>
  </si>
  <si>
    <t>Prevoznik je dolžan vrniti odvzete CEMT dovolilnice</t>
  </si>
  <si>
    <t>30 - 42</t>
  </si>
  <si>
    <t>IO - 37</t>
  </si>
  <si>
    <t>Delivec po kriterijih preračuna in pripravi plan delitve dovolilnic</t>
  </si>
  <si>
    <t>Delivec pregleda veljavnost in točkuje vrnjene dnevnike porabe CEMT</t>
  </si>
  <si>
    <t>Število vrnjenih dnevnikov porabe CEMT</t>
  </si>
  <si>
    <t>Delivec rezultate točkovanja javno objavi</t>
  </si>
  <si>
    <t>Število delivcev CEMT dovolilnic</t>
  </si>
  <si>
    <t>Delivec vodi seznam prejetih vlog za dodelitev letnega načrta CEMT</t>
  </si>
  <si>
    <t>Delivec opravi izračun in seznam prosilcev javno objavi na svoji spletni strani</t>
  </si>
  <si>
    <t>Delivec letno posreduje direkciji čakalno listo s predvideno delitvijo CEMT</t>
  </si>
  <si>
    <t>Delivec opravi zamenjavo mesečnih in 12-mesečnih dovolilnic CEMT</t>
  </si>
  <si>
    <t>Delivec obvesti direkcijo o odvzeti nevrnjeni dovolilnici CEMT</t>
  </si>
  <si>
    <t>Število obvestil o odvzetinevrnjeni dovolilnici CEMT</t>
  </si>
  <si>
    <t>IO - 38</t>
  </si>
  <si>
    <t>Prevoznika med sabo preneseta dovolilnice</t>
  </si>
  <si>
    <t>Prevoznik s potrebo ali viškom poišče primernega partnerja in se seznani s pogoji prenosa</t>
  </si>
  <si>
    <t>Število prenosov dovolilnic med prevozniki</t>
  </si>
  <si>
    <t>Pogodba med prevoznikoma o prenosu dovolilnic</t>
  </si>
  <si>
    <t>Prevoznik poda vlogo o prenosu dovolilnic</t>
  </si>
  <si>
    <t>IO - 39</t>
  </si>
  <si>
    <t>Delivec odvzame dovolilnico CEMT</t>
  </si>
  <si>
    <t>Delivec prevoznika, ki ne izpolnjuje predpisanih pogojev, z izdano odločbo obvesti o odvzemu dovolilnice CEMT</t>
  </si>
  <si>
    <t>Število izdanih odločb o odvzemu dovolilnic CEMT</t>
  </si>
  <si>
    <t>Prevoznik dovolilnico CEMT, ki mu je odvzeta, vrne delivcu v osmih dneh od prejema dokončne odločbe o odvzemu</t>
  </si>
  <si>
    <t>Prevoznik, ki izgubi dovolilnico CEMT, jo uniči ali mu je bila ukradena, prekliče njeno veljavnost v Uradnem listu RS</t>
  </si>
  <si>
    <t>Število izgubljenih, uničenih ali ukradenih dovolilnic CEMT (število preklicev dovolilnic CEMT v UL)</t>
  </si>
  <si>
    <t>Delivec o izdaji nadomestne dovolilnice CEMT obvesti direkcijo</t>
  </si>
  <si>
    <t>Število obvestil o izdanih nadomestnih dovolilnicah CEMT</t>
  </si>
  <si>
    <t>Pravilnik o pogojih in merilih za podelitev javnega pooblastila izdajatelja
licenc UL 84/2007</t>
  </si>
  <si>
    <t>IO - 40</t>
  </si>
  <si>
    <t>15, 16 (Zakon), 26, 27 (Pravilnik)</t>
  </si>
  <si>
    <t>IO - 41</t>
  </si>
  <si>
    <t>Izdajatelj licenc hrani in pošilja podatke o licencah</t>
  </si>
  <si>
    <t>Izdajatelj licenc trajno hrani gradivo v zvezi z izdajanjem licenc in dovolilnic</t>
  </si>
  <si>
    <t>Izdajatelj licenc pošilja ministrstvu podatke iz 16.čl. Zakona</t>
  </si>
  <si>
    <t>18, 21, 23, 27</t>
  </si>
  <si>
    <t>IO - 42</t>
  </si>
  <si>
    <t>Koncesionar evidentira in poroča izvajanje GJS na osnovi pogodbe o koncesiji</t>
  </si>
  <si>
    <t>Koncesionar mesečno poroča koncedentu o prejetih plačilih za opravljanje GJS na obrazcu direkcije</t>
  </si>
  <si>
    <t>Število koncesionarjev</t>
  </si>
  <si>
    <t>Koncesionar vodi natančno evidenco prihodkov in odhodkov</t>
  </si>
  <si>
    <t>Koncesionar dostavlja koncedentu letno poročilo</t>
  </si>
  <si>
    <t>Koncesionar po podpisu pogodbe dostavi koncedentu bančno garancijo</t>
  </si>
  <si>
    <t>IO - 43</t>
  </si>
  <si>
    <t>Obveščanje o izvajanju linijskega prevoza</t>
  </si>
  <si>
    <t>Voznik mora obvestiti avtobusno postajo o zamudi</t>
  </si>
  <si>
    <t>Število obvestil o zamudi</t>
  </si>
  <si>
    <t>O prekinitvi prevoza mora prevoznik obvestiti javnost, direkcijo in inšpekcijo</t>
  </si>
  <si>
    <t>Število prekinitev prevoza</t>
  </si>
  <si>
    <t>IO - 44</t>
  </si>
  <si>
    <t>Prevoznik pridobiva status koncesionarja opravljanja javnega prevoza</t>
  </si>
  <si>
    <t>Prevoznik se seznani z zahtevami za opravljanje koncesije javnega prevoza</t>
  </si>
  <si>
    <t>Število prosilcev za podelitev koncesije</t>
  </si>
  <si>
    <t>Prevoznik se prijavi na natečaj za koncesijo javnega prevoza</t>
  </si>
  <si>
    <t>IO - 45</t>
  </si>
  <si>
    <t>Oseba evidentira nakladanje in razkladanje blaga tujemu prevozniku na dovolilnico</t>
  </si>
  <si>
    <t>Oseba pregleda dovolilnico, jo žigosa in podpiše</t>
  </si>
  <si>
    <t>Število potrditev dovolilnic tujemu prevozniku</t>
  </si>
  <si>
    <t>Oseba hrani kopijo potrjene dovolilnice 3 leta</t>
  </si>
  <si>
    <t>IO - 46</t>
  </si>
  <si>
    <t>Upravljavec avtobusne postaje ali parkirišča za tovorna vozila in avtobuse javno objavi pogoje storitve</t>
  </si>
  <si>
    <t>Upravljalec avtobusne postaje ali parkirišča za tovorna vozila in avtobuse javno objavi pogoje storitve</t>
  </si>
  <si>
    <t>Število avtobusnih postaj in število parkirišč za tovorna vozila</t>
  </si>
  <si>
    <t>Pravilnik o opremljenosti avtobusnih postaj, pomembnejših avtobusnih postajališč in avtobusnih postajališč ter načinu opravljanja storitev avtobusnih postaj UL 86/2004, 131/2006</t>
  </si>
  <si>
    <t>16, 17</t>
  </si>
  <si>
    <t>IO - 47</t>
  </si>
  <si>
    <t>Upravljalec avtobusne postaje vodi prometno evidenco</t>
  </si>
  <si>
    <t>Število avtobusnih postaj</t>
  </si>
  <si>
    <t>Upravljalec hrani prometni dnevnik in knjigo poročil eno leto</t>
  </si>
  <si>
    <t>Pravilnik o notranji kontroli UL 107/2007</t>
  </si>
  <si>
    <t>IO - 48</t>
  </si>
  <si>
    <t>Prevoznik sprejme akt o notranji kontroli in vodi evidenco oseb, seznanjenih z vsebino akta</t>
  </si>
  <si>
    <t>Prevoznik se seznani z zahtevami o izdaji akta in vsebini</t>
  </si>
  <si>
    <t>Prevoznik izdela in sprejme akt o notranji kontroli</t>
  </si>
  <si>
    <t xml:space="preserve">Prevoznik vodi evidenco oseb, ki so seznanjene z vsebino akta
</t>
  </si>
  <si>
    <t>Osebe podpišejo evidenčni vpis</t>
  </si>
  <si>
    <t>IO - 49</t>
  </si>
  <si>
    <t>Prevoznik napoti zaposlenega na zdravstveni pregled</t>
  </si>
  <si>
    <t>Prevoznik ugotovi pomanjkljivosti zdravstvenega stanja ali problem alkohola zaposlenega</t>
  </si>
  <si>
    <t>Prevoznik napoti zaposleno osebo na zdravstveni pregled (zdravstveno stanje, alkohol)</t>
  </si>
  <si>
    <t>IO - 50</t>
  </si>
  <si>
    <t>Prevoznik opravi preizkus znanja novozaposlene osebe</t>
  </si>
  <si>
    <t>Novozaposleni voznik se seznani z zahtevami znanj pri prevozniku</t>
  </si>
  <si>
    <t>Število novozaposlenih voznikov</t>
  </si>
  <si>
    <t>Novozaposleni voznik opravi pri prevozniku preizkus vožnje</t>
  </si>
  <si>
    <t>Prevoznik izdela o preizkusu vožnje zapisnik</t>
  </si>
  <si>
    <t>Prevoznik hrani zapisnik 1 leto</t>
  </si>
  <si>
    <t>IO - 51</t>
  </si>
  <si>
    <t>Prevoznik preverja spoštovanje predpisov</t>
  </si>
  <si>
    <t>18, 19</t>
  </si>
  <si>
    <t>ADMINISTR. STR.</t>
  </si>
  <si>
    <t>ADMINISTR. BREME</t>
  </si>
  <si>
    <t>Korekcijski faktor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</si>
</sst>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EUR]_-;\-* #,##0.00\ [$EUR]_-;_-* &quot;-&quot;??\ [$EUR]_-;_-@_-"/>
    <numFmt numFmtId="165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ck"/>
      <top/>
      <bottom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medium"/>
      <right style="medium"/>
      <top style="thin"/>
      <bottom/>
    </border>
    <border>
      <left/>
      <right/>
      <top style="thick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/>
      <top style="thin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" fontId="3" fillId="0" borderId="0" xfId="0" applyNumberFormat="1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4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Fill="1" applyBorder="1" applyAlignment="1">
      <alignment horizontal="center" vertical="center" wrapText="1"/>
    </xf>
    <xf numFmtId="17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 applyProtection="1" quotePrefix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3" xfId="0" applyFont="1" applyBorder="1" applyAlignment="1">
      <alignment wrapText="1"/>
    </xf>
    <xf numFmtId="164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5" xfId="55"/>
    <cellStyle name="Normal 5 2" xfId="56"/>
    <cellStyle name="Normal 6" xfId="57"/>
    <cellStyle name="Normal 6 2" xfId="58"/>
    <cellStyle name="Note" xfId="59"/>
    <cellStyle name="Followed Hyperlink" xfId="60"/>
    <cellStyle name="Percent" xfId="61"/>
    <cellStyle name="Output" xfId="62"/>
    <cellStyle name="Title" xfId="63"/>
    <cellStyle name="Total" xfId="64"/>
    <cellStyle name="Currency" xfId="65"/>
    <cellStyle name="Currency [0]" xfId="66"/>
    <cellStyle name="Comma" xfId="67"/>
    <cellStyle name="Comma [0]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942975</xdr:colOff>
      <xdr:row>5</xdr:row>
      <xdr:rowOff>142875</xdr:rowOff>
    </xdr:to>
    <xdr:pic>
      <xdr:nvPicPr>
        <xdr:cNvPr id="1" name="Picture 2" descr="LOGOTIP-ESS-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3"/>
  <sheetViews>
    <sheetView tabSelected="1" zoomScale="80" zoomScaleNormal="80" zoomScalePageLayoutView="0" workbookViewId="0" topLeftCell="K184">
      <selection activeCell="T204" sqref="T204"/>
    </sheetView>
  </sheetViews>
  <sheetFormatPr defaultColWidth="9.140625" defaultRowHeight="12" customHeight="1"/>
  <cols>
    <col min="1" max="1" width="17.140625" style="1" customWidth="1"/>
    <col min="2" max="2" width="14.140625" style="1" customWidth="1"/>
    <col min="3" max="3" width="10.421875" style="1" customWidth="1"/>
    <col min="4" max="4" width="26.8515625" style="1" customWidth="1"/>
    <col min="5" max="5" width="9.140625" style="1" customWidth="1"/>
    <col min="6" max="6" width="11.140625" style="1" customWidth="1"/>
    <col min="7" max="7" width="7.57421875" style="1" customWidth="1"/>
    <col min="8" max="8" width="23.421875" style="1" customWidth="1"/>
    <col min="9" max="9" width="8.8515625" style="1" customWidth="1"/>
    <col min="10" max="10" width="8.7109375" style="1" customWidth="1"/>
    <col min="11" max="11" width="23.8515625" style="1" customWidth="1"/>
    <col min="12" max="12" width="9.140625" style="1" customWidth="1"/>
    <col min="13" max="13" width="24.28125" style="1" customWidth="1"/>
    <col min="14" max="14" width="10.8515625" style="34" customWidth="1"/>
    <col min="15" max="16" width="12.57421875" style="3" customWidth="1"/>
    <col min="17" max="17" width="7.8515625" style="1" customWidth="1"/>
    <col min="18" max="18" width="10.8515625" style="3" customWidth="1"/>
    <col min="19" max="19" width="10.140625" style="2" customWidth="1"/>
    <col min="20" max="21" width="17.140625" style="2" customWidth="1"/>
    <col min="22" max="22" width="12.7109375" style="2" customWidth="1"/>
    <col min="23" max="16384" width="9.140625" style="1" customWidth="1"/>
  </cols>
  <sheetData>
    <row r="2" ht="12" customHeight="1" thickBot="1"/>
    <row r="3" spans="3:19" ht="12" customHeight="1" thickBot="1" thickTop="1">
      <c r="C3" s="91" t="s">
        <v>327</v>
      </c>
      <c r="D3" s="5"/>
      <c r="E3" s="92" t="s">
        <v>328</v>
      </c>
      <c r="F3" s="93"/>
      <c r="G3" s="94"/>
      <c r="H3" s="95"/>
      <c r="I3" s="6"/>
      <c r="J3" s="96" t="s">
        <v>329</v>
      </c>
      <c r="K3" s="97"/>
      <c r="L3" s="98" t="s">
        <v>330</v>
      </c>
      <c r="M3" s="98"/>
      <c r="N3" s="98"/>
      <c r="O3" s="98"/>
      <c r="P3" s="98"/>
      <c r="Q3" s="98"/>
      <c r="R3" s="39"/>
      <c r="S3" s="7"/>
    </row>
    <row r="4" spans="3:19" ht="12" customHeight="1">
      <c r="C4" s="91"/>
      <c r="D4" s="5"/>
      <c r="E4" s="80" t="s">
        <v>332</v>
      </c>
      <c r="F4" s="81"/>
      <c r="G4" s="81"/>
      <c r="H4" s="82"/>
      <c r="I4" s="6"/>
      <c r="J4" s="10" t="s">
        <v>333</v>
      </c>
      <c r="K4" s="11"/>
      <c r="L4" s="81" t="s">
        <v>334</v>
      </c>
      <c r="M4" s="81"/>
      <c r="N4" s="81"/>
      <c r="O4" s="81"/>
      <c r="P4" s="81"/>
      <c r="Q4" s="81"/>
      <c r="R4" s="40"/>
      <c r="S4" s="7"/>
    </row>
    <row r="5" spans="3:19" ht="12" customHeight="1">
      <c r="C5" s="12" t="s">
        <v>336</v>
      </c>
      <c r="D5" s="5"/>
      <c r="E5" s="13" t="s">
        <v>337</v>
      </c>
      <c r="F5" s="14"/>
      <c r="G5" s="14"/>
      <c r="H5" s="11"/>
      <c r="I5" s="14"/>
      <c r="J5" s="10" t="s">
        <v>338</v>
      </c>
      <c r="K5" s="11"/>
      <c r="L5" s="81" t="s">
        <v>339</v>
      </c>
      <c r="M5" s="81"/>
      <c r="N5" s="81"/>
      <c r="O5" s="81"/>
      <c r="P5" s="81"/>
      <c r="Q5" s="81"/>
      <c r="R5" s="40"/>
      <c r="S5" s="7"/>
    </row>
    <row r="6" spans="4:19" ht="12" customHeight="1" thickBot="1">
      <c r="D6" s="5"/>
      <c r="E6" s="13" t="s">
        <v>341</v>
      </c>
      <c r="F6" s="14"/>
      <c r="G6" s="14"/>
      <c r="H6" s="11"/>
      <c r="I6" s="14"/>
      <c r="J6" s="15" t="s">
        <v>342</v>
      </c>
      <c r="K6" s="16"/>
      <c r="L6" s="17" t="s">
        <v>343</v>
      </c>
      <c r="M6" s="18"/>
      <c r="N6" s="37"/>
      <c r="O6" s="19"/>
      <c r="P6" s="19"/>
      <c r="Q6" s="17"/>
      <c r="R6" s="40"/>
      <c r="S6" s="7"/>
    </row>
    <row r="7" spans="3:22" ht="12" customHeight="1">
      <c r="C7" s="20"/>
      <c r="D7" s="5"/>
      <c r="E7" s="13" t="s">
        <v>345</v>
      </c>
      <c r="F7" s="14"/>
      <c r="G7" s="14"/>
      <c r="H7" s="11"/>
      <c r="I7" s="14"/>
      <c r="J7" s="14"/>
      <c r="K7" s="21"/>
      <c r="L7" s="83" t="s">
        <v>346</v>
      </c>
      <c r="M7" s="81"/>
      <c r="N7" s="81"/>
      <c r="O7" s="81"/>
      <c r="P7" s="81"/>
      <c r="Q7" s="81"/>
      <c r="R7" s="40"/>
      <c r="S7" s="7"/>
      <c r="U7" s="22"/>
      <c r="V7" s="22"/>
    </row>
    <row r="8" spans="3:22" ht="12" customHeight="1">
      <c r="C8" s="20"/>
      <c r="D8" s="5"/>
      <c r="E8" s="13" t="s">
        <v>348</v>
      </c>
      <c r="F8" s="14"/>
      <c r="G8" s="14"/>
      <c r="H8" s="11"/>
      <c r="I8" s="14"/>
      <c r="J8" s="14"/>
      <c r="K8" s="21"/>
      <c r="L8" s="83" t="s">
        <v>349</v>
      </c>
      <c r="M8" s="81"/>
      <c r="N8" s="81"/>
      <c r="O8" s="81"/>
      <c r="P8" s="81"/>
      <c r="Q8" s="81"/>
      <c r="R8" s="40"/>
      <c r="S8" s="7"/>
      <c r="U8" s="22"/>
      <c r="V8" s="22"/>
    </row>
    <row r="9" spans="3:22" ht="12" customHeight="1">
      <c r="C9" s="20"/>
      <c r="D9" s="5"/>
      <c r="E9" s="13" t="s">
        <v>351</v>
      </c>
      <c r="F9" s="14"/>
      <c r="G9" s="14"/>
      <c r="H9" s="11"/>
      <c r="I9" s="14"/>
      <c r="J9" s="14"/>
      <c r="K9" s="21"/>
      <c r="L9" s="83" t="s">
        <v>352</v>
      </c>
      <c r="M9" s="81"/>
      <c r="N9" s="81"/>
      <c r="O9" s="81"/>
      <c r="P9" s="81"/>
      <c r="Q9" s="81"/>
      <c r="R9" s="40"/>
      <c r="S9" s="7"/>
      <c r="U9" s="22"/>
      <c r="V9" s="22"/>
    </row>
    <row r="10" spans="3:22" ht="12" customHeight="1">
      <c r="C10" s="20"/>
      <c r="D10" s="5"/>
      <c r="E10" s="13" t="s">
        <v>354</v>
      </c>
      <c r="F10" s="14"/>
      <c r="G10" s="14"/>
      <c r="H10" s="11"/>
      <c r="I10" s="14"/>
      <c r="J10" s="14"/>
      <c r="K10" s="21"/>
      <c r="L10" s="83" t="s">
        <v>355</v>
      </c>
      <c r="M10" s="81"/>
      <c r="N10" s="81"/>
      <c r="O10" s="81"/>
      <c r="P10" s="81"/>
      <c r="Q10" s="81"/>
      <c r="R10" s="40"/>
      <c r="S10" s="7"/>
      <c r="U10" s="22"/>
      <c r="V10" s="22"/>
    </row>
    <row r="11" spans="3:22" ht="12" customHeight="1">
      <c r="C11" s="20"/>
      <c r="D11" s="5"/>
      <c r="E11" s="80" t="s">
        <v>357</v>
      </c>
      <c r="F11" s="81"/>
      <c r="G11" s="81"/>
      <c r="H11" s="82"/>
      <c r="I11" s="6"/>
      <c r="J11" s="6"/>
      <c r="K11" s="21"/>
      <c r="L11" s="83" t="s">
        <v>358</v>
      </c>
      <c r="M11" s="81"/>
      <c r="N11" s="81"/>
      <c r="O11" s="81"/>
      <c r="P11" s="81"/>
      <c r="Q11" s="81"/>
      <c r="R11" s="40"/>
      <c r="S11" s="7"/>
      <c r="U11" s="22"/>
      <c r="V11" s="22"/>
    </row>
    <row r="12" spans="3:22" ht="12" customHeight="1">
      <c r="C12" s="20"/>
      <c r="D12" s="5"/>
      <c r="E12" s="13" t="s">
        <v>360</v>
      </c>
      <c r="F12" s="14"/>
      <c r="G12" s="14"/>
      <c r="H12" s="11"/>
      <c r="I12" s="14"/>
      <c r="J12" s="14"/>
      <c r="K12" s="21"/>
      <c r="L12" s="78" t="s">
        <v>361</v>
      </c>
      <c r="M12" s="79"/>
      <c r="N12" s="79"/>
      <c r="O12" s="79"/>
      <c r="P12" s="79"/>
      <c r="Q12" s="79"/>
      <c r="R12" s="40"/>
      <c r="S12" s="7"/>
      <c r="U12" s="22"/>
      <c r="V12" s="22"/>
    </row>
    <row r="13" spans="3:22" ht="12" customHeight="1">
      <c r="C13" s="20"/>
      <c r="D13" s="5"/>
      <c r="E13" s="80" t="s">
        <v>363</v>
      </c>
      <c r="F13" s="81"/>
      <c r="G13" s="81"/>
      <c r="H13" s="82"/>
      <c r="I13" s="6"/>
      <c r="J13" s="6"/>
      <c r="K13" s="21"/>
      <c r="L13" s="83" t="s">
        <v>364</v>
      </c>
      <c r="M13" s="81"/>
      <c r="N13" s="81"/>
      <c r="O13" s="81"/>
      <c r="P13" s="81"/>
      <c r="Q13" s="81"/>
      <c r="R13" s="40"/>
      <c r="S13" s="7"/>
      <c r="U13" s="22"/>
      <c r="V13" s="22"/>
    </row>
    <row r="14" spans="3:22" ht="12" customHeight="1" thickBot="1">
      <c r="C14" s="20"/>
      <c r="D14" s="5"/>
      <c r="E14" s="13" t="s">
        <v>366</v>
      </c>
      <c r="F14" s="14"/>
      <c r="G14" s="14"/>
      <c r="H14" s="11"/>
      <c r="I14" s="14"/>
      <c r="J14" s="14"/>
      <c r="K14" s="21"/>
      <c r="L14" s="84" t="s">
        <v>367</v>
      </c>
      <c r="M14" s="85"/>
      <c r="N14" s="85"/>
      <c r="O14" s="85"/>
      <c r="P14" s="85"/>
      <c r="Q14" s="85"/>
      <c r="R14" s="41"/>
      <c r="S14" s="7"/>
      <c r="U14" s="22"/>
      <c r="V14" s="22"/>
    </row>
    <row r="15" spans="3:22" ht="12" customHeight="1" thickTop="1">
      <c r="C15" s="20"/>
      <c r="D15" s="5"/>
      <c r="E15" s="13" t="s">
        <v>369</v>
      </c>
      <c r="F15" s="14"/>
      <c r="G15" s="14"/>
      <c r="H15" s="11"/>
      <c r="I15" s="14"/>
      <c r="J15" s="14"/>
      <c r="K15" s="14"/>
      <c r="L15" s="17"/>
      <c r="M15" s="23"/>
      <c r="U15" s="22"/>
      <c r="V15" s="22"/>
    </row>
    <row r="16" spans="1:22" ht="12" customHeight="1">
      <c r="A16" s="20"/>
      <c r="C16" s="20"/>
      <c r="D16" s="5"/>
      <c r="E16" s="13" t="s">
        <v>371</v>
      </c>
      <c r="F16" s="14"/>
      <c r="G16" s="14"/>
      <c r="H16" s="11"/>
      <c r="I16" s="14"/>
      <c r="J16" s="14"/>
      <c r="K16" s="14"/>
      <c r="L16" s="17"/>
      <c r="M16" s="23"/>
      <c r="U16" s="22"/>
      <c r="V16" s="22"/>
    </row>
    <row r="17" spans="1:22" ht="12" customHeight="1" thickBot="1">
      <c r="A17" s="20"/>
      <c r="C17" s="20"/>
      <c r="D17" s="5"/>
      <c r="E17" s="88" t="s">
        <v>373</v>
      </c>
      <c r="F17" s="89"/>
      <c r="G17" s="89"/>
      <c r="H17" s="90"/>
      <c r="I17" s="6"/>
      <c r="J17" s="6"/>
      <c r="K17" s="14"/>
      <c r="L17" s="17"/>
      <c r="M17" s="23"/>
      <c r="U17" s="22"/>
      <c r="V17" s="22"/>
    </row>
    <row r="18" spans="1:13" ht="12" customHeight="1">
      <c r="A18" s="20"/>
      <c r="B18" s="17"/>
      <c r="C18" s="18"/>
      <c r="D18" s="17"/>
      <c r="E18" s="6"/>
      <c r="F18" s="6"/>
      <c r="G18" s="6"/>
      <c r="H18" s="6"/>
      <c r="I18" s="6"/>
      <c r="J18" s="6"/>
      <c r="K18" s="14"/>
      <c r="L18" s="17"/>
      <c r="M18" s="23"/>
    </row>
    <row r="19" spans="1:21" ht="12" customHeight="1">
      <c r="A19" s="20"/>
      <c r="B19" s="17"/>
      <c r="C19" s="18"/>
      <c r="D19" s="17"/>
      <c r="E19" s="6"/>
      <c r="F19" s="6"/>
      <c r="G19" s="6"/>
      <c r="H19" s="6"/>
      <c r="I19" s="6"/>
      <c r="J19" s="6"/>
      <c r="K19" s="14"/>
      <c r="L19" s="17"/>
      <c r="M19" s="23"/>
      <c r="U19" s="22"/>
    </row>
    <row r="20" spans="1:22" ht="12" customHeight="1">
      <c r="A20" s="17" t="s">
        <v>374</v>
      </c>
      <c r="B20" s="17"/>
      <c r="C20" s="18"/>
      <c r="D20" s="17"/>
      <c r="E20" s="6"/>
      <c r="F20" s="6"/>
      <c r="G20" s="6"/>
      <c r="H20" s="6"/>
      <c r="I20" s="6"/>
      <c r="J20" s="6"/>
      <c r="K20" s="14"/>
      <c r="L20" s="17"/>
      <c r="M20" s="23"/>
      <c r="U20" s="22"/>
      <c r="V20" s="67"/>
    </row>
    <row r="21" spans="1:22" ht="12" customHeight="1" thickBot="1">
      <c r="A21" s="5" t="s">
        <v>375</v>
      </c>
      <c r="C21" s="18"/>
      <c r="E21" s="17"/>
      <c r="F21" s="17"/>
      <c r="G21" s="17"/>
      <c r="H21" s="17"/>
      <c r="I21" s="17"/>
      <c r="J21" s="17"/>
      <c r="K21" s="24"/>
      <c r="M21" s="23"/>
      <c r="U21" s="22"/>
      <c r="V21" s="68"/>
    </row>
    <row r="22" spans="1:22" s="24" customFormat="1" ht="90.75" thickTop="1">
      <c r="A22" s="25" t="s">
        <v>376</v>
      </c>
      <c r="B22" s="26" t="s">
        <v>377</v>
      </c>
      <c r="C22" s="27" t="s">
        <v>378</v>
      </c>
      <c r="D22" s="27" t="s">
        <v>379</v>
      </c>
      <c r="E22" s="27" t="s">
        <v>380</v>
      </c>
      <c r="F22" s="27" t="s">
        <v>381</v>
      </c>
      <c r="G22" s="27" t="s">
        <v>382</v>
      </c>
      <c r="H22" s="27" t="s">
        <v>383</v>
      </c>
      <c r="I22" s="27" t="s">
        <v>384</v>
      </c>
      <c r="J22" s="27" t="s">
        <v>385</v>
      </c>
      <c r="K22" s="27" t="s">
        <v>386</v>
      </c>
      <c r="L22" s="27" t="s">
        <v>387</v>
      </c>
      <c r="M22" s="27" t="s">
        <v>388</v>
      </c>
      <c r="N22" s="43" t="s">
        <v>389</v>
      </c>
      <c r="O22" s="44" t="s">
        <v>390</v>
      </c>
      <c r="P22" s="44" t="s">
        <v>321</v>
      </c>
      <c r="Q22" s="64" t="s">
        <v>391</v>
      </c>
      <c r="R22" s="45" t="s">
        <v>392</v>
      </c>
      <c r="S22" s="46" t="s">
        <v>393</v>
      </c>
      <c r="T22" s="69" t="s">
        <v>704</v>
      </c>
      <c r="U22" s="69" t="s">
        <v>705</v>
      </c>
      <c r="V22" s="44" t="s">
        <v>706</v>
      </c>
    </row>
    <row r="23" spans="1:22" s="24" customFormat="1" ht="11.25">
      <c r="A23" s="86" t="s">
        <v>394</v>
      </c>
      <c r="B23" s="77" t="s">
        <v>268</v>
      </c>
      <c r="C23" s="87" t="s">
        <v>269</v>
      </c>
      <c r="D23" s="77" t="s">
        <v>395</v>
      </c>
      <c r="E23" s="77" t="s">
        <v>320</v>
      </c>
      <c r="F23" s="77" t="s">
        <v>396</v>
      </c>
      <c r="G23" s="77" t="s">
        <v>397</v>
      </c>
      <c r="H23" s="77" t="s">
        <v>398</v>
      </c>
      <c r="I23" s="77">
        <v>2</v>
      </c>
      <c r="J23" s="28" t="s">
        <v>60</v>
      </c>
      <c r="K23" s="32" t="s">
        <v>399</v>
      </c>
      <c r="L23" s="28">
        <v>1</v>
      </c>
      <c r="M23" s="28" t="s">
        <v>400</v>
      </c>
      <c r="N23" s="47">
        <v>0</v>
      </c>
      <c r="O23" s="74" t="s">
        <v>322</v>
      </c>
      <c r="P23" s="71" t="s">
        <v>401</v>
      </c>
      <c r="Q23" s="32">
        <v>1</v>
      </c>
      <c r="R23" s="48" t="s">
        <v>402</v>
      </c>
      <c r="S23" s="49">
        <v>9.37</v>
      </c>
      <c r="T23" s="70">
        <v>0</v>
      </c>
      <c r="U23" s="70">
        <v>0</v>
      </c>
      <c r="V23" s="31">
        <v>0.9</v>
      </c>
    </row>
    <row r="24" spans="1:22" s="24" customFormat="1" ht="33.75">
      <c r="A24" s="86"/>
      <c r="B24" s="77"/>
      <c r="C24" s="87"/>
      <c r="D24" s="77"/>
      <c r="E24" s="77"/>
      <c r="F24" s="77"/>
      <c r="G24" s="77"/>
      <c r="H24" s="77"/>
      <c r="I24" s="77"/>
      <c r="J24" s="28" t="s">
        <v>61</v>
      </c>
      <c r="K24" s="32" t="s">
        <v>403</v>
      </c>
      <c r="L24" s="28">
        <v>4</v>
      </c>
      <c r="M24" s="28" t="s">
        <v>400</v>
      </c>
      <c r="N24" s="47">
        <v>0</v>
      </c>
      <c r="O24" s="71"/>
      <c r="P24" s="71"/>
      <c r="Q24" s="32">
        <v>1</v>
      </c>
      <c r="R24" s="48" t="s">
        <v>404</v>
      </c>
      <c r="S24" s="49">
        <v>9.37</v>
      </c>
      <c r="T24" s="70">
        <v>0</v>
      </c>
      <c r="U24" s="70">
        <v>0</v>
      </c>
      <c r="V24" s="31">
        <v>0.9</v>
      </c>
    </row>
    <row r="25" spans="1:22" s="24" customFormat="1" ht="12.75" customHeight="1">
      <c r="A25" s="86"/>
      <c r="B25" s="77"/>
      <c r="C25" s="77"/>
      <c r="D25" s="77"/>
      <c r="E25" s="77"/>
      <c r="F25" s="77"/>
      <c r="G25" s="77"/>
      <c r="H25" s="77"/>
      <c r="I25" s="77"/>
      <c r="J25" s="28" t="s">
        <v>62</v>
      </c>
      <c r="K25" s="29" t="s">
        <v>405</v>
      </c>
      <c r="L25" s="28">
        <v>3</v>
      </c>
      <c r="M25" s="28" t="s">
        <v>400</v>
      </c>
      <c r="N25" s="47">
        <v>0</v>
      </c>
      <c r="O25" s="71"/>
      <c r="P25" s="71"/>
      <c r="Q25" s="32">
        <v>1</v>
      </c>
      <c r="R25" s="48" t="s">
        <v>404</v>
      </c>
      <c r="S25" s="49">
        <v>9.37</v>
      </c>
      <c r="T25" s="70">
        <v>0</v>
      </c>
      <c r="U25" s="70">
        <v>0</v>
      </c>
      <c r="V25" s="31">
        <v>0.9</v>
      </c>
    </row>
    <row r="26" spans="1:22" s="24" customFormat="1" ht="11.25">
      <c r="A26" s="86"/>
      <c r="B26" s="77"/>
      <c r="C26" s="77"/>
      <c r="D26" s="77"/>
      <c r="E26" s="77"/>
      <c r="F26" s="77"/>
      <c r="G26" s="77"/>
      <c r="H26" s="77"/>
      <c r="I26" s="77"/>
      <c r="J26" s="28" t="s">
        <v>63</v>
      </c>
      <c r="K26" s="61" t="s">
        <v>406</v>
      </c>
      <c r="L26" s="28">
        <v>10</v>
      </c>
      <c r="M26" s="28" t="s">
        <v>400</v>
      </c>
      <c r="N26" s="47">
        <v>0</v>
      </c>
      <c r="O26" s="71"/>
      <c r="P26" s="71"/>
      <c r="Q26" s="32">
        <v>1</v>
      </c>
      <c r="R26" s="48" t="s">
        <v>404</v>
      </c>
      <c r="S26" s="49">
        <v>9.37</v>
      </c>
      <c r="T26" s="70">
        <v>0</v>
      </c>
      <c r="U26" s="70">
        <v>0</v>
      </c>
      <c r="V26" s="31">
        <v>0.9</v>
      </c>
    </row>
    <row r="27" spans="1:22" s="30" customFormat="1" ht="25.5" customHeight="1">
      <c r="A27" s="72" t="s">
        <v>394</v>
      </c>
      <c r="B27" s="71"/>
      <c r="C27" s="74">
        <v>12</v>
      </c>
      <c r="D27" s="71" t="s">
        <v>395</v>
      </c>
      <c r="E27" s="71" t="s">
        <v>320</v>
      </c>
      <c r="F27" s="71" t="s">
        <v>396</v>
      </c>
      <c r="G27" s="71" t="s">
        <v>407</v>
      </c>
      <c r="H27" s="71" t="s">
        <v>408</v>
      </c>
      <c r="I27" s="71">
        <v>6</v>
      </c>
      <c r="J27" s="31" t="s">
        <v>64</v>
      </c>
      <c r="K27" s="32" t="s">
        <v>409</v>
      </c>
      <c r="L27" s="31">
        <v>1</v>
      </c>
      <c r="M27" s="33" t="s">
        <v>410</v>
      </c>
      <c r="N27" s="50">
        <v>0</v>
      </c>
      <c r="O27" s="66" t="s">
        <v>322</v>
      </c>
      <c r="P27" s="29" t="s">
        <v>411</v>
      </c>
      <c r="Q27" s="33">
        <v>1</v>
      </c>
      <c r="R27" s="51" t="s">
        <v>404</v>
      </c>
      <c r="S27" s="49">
        <v>9.37</v>
      </c>
      <c r="T27" s="70">
        <v>0</v>
      </c>
      <c r="U27" s="70">
        <v>0</v>
      </c>
      <c r="V27" s="31">
        <v>0.7</v>
      </c>
    </row>
    <row r="28" spans="1:22" s="30" customFormat="1" ht="45.75" customHeight="1">
      <c r="A28" s="72"/>
      <c r="B28" s="71"/>
      <c r="C28" s="71"/>
      <c r="D28" s="71"/>
      <c r="E28" s="71"/>
      <c r="F28" s="71"/>
      <c r="G28" s="71"/>
      <c r="H28" s="71"/>
      <c r="I28" s="71"/>
      <c r="J28" s="31" t="s">
        <v>65</v>
      </c>
      <c r="K28" s="32" t="s">
        <v>412</v>
      </c>
      <c r="L28" s="31">
        <v>10</v>
      </c>
      <c r="M28" s="33" t="s">
        <v>410</v>
      </c>
      <c r="N28" s="50">
        <v>0</v>
      </c>
      <c r="O28" s="65" t="s">
        <v>322</v>
      </c>
      <c r="P28" s="32" t="s">
        <v>36</v>
      </c>
      <c r="Q28" s="33">
        <v>1</v>
      </c>
      <c r="R28" s="51" t="s">
        <v>402</v>
      </c>
      <c r="S28" s="49">
        <v>9.37</v>
      </c>
      <c r="T28" s="70">
        <v>0</v>
      </c>
      <c r="U28" s="70">
        <v>0</v>
      </c>
      <c r="V28" s="31">
        <v>0.7</v>
      </c>
    </row>
    <row r="29" spans="1:22" s="30" customFormat="1" ht="45.75" customHeight="1">
      <c r="A29" s="72" t="s">
        <v>394</v>
      </c>
      <c r="B29" s="71"/>
      <c r="C29" s="74" t="s">
        <v>413</v>
      </c>
      <c r="D29" s="71" t="s">
        <v>395</v>
      </c>
      <c r="E29" s="71" t="s">
        <v>320</v>
      </c>
      <c r="F29" s="71" t="s">
        <v>396</v>
      </c>
      <c r="G29" s="71" t="s">
        <v>414</v>
      </c>
      <c r="H29" s="71" t="s">
        <v>415</v>
      </c>
      <c r="I29" s="73">
        <v>6</v>
      </c>
      <c r="J29" s="31" t="s">
        <v>66</v>
      </c>
      <c r="K29" s="32" t="s">
        <v>416</v>
      </c>
      <c r="L29" s="31">
        <v>1</v>
      </c>
      <c r="M29" s="32" t="s">
        <v>417</v>
      </c>
      <c r="N29" s="53">
        <f>239+257+193+66+169+384</f>
        <v>1308</v>
      </c>
      <c r="O29" s="32">
        <v>2009</v>
      </c>
      <c r="P29" s="32" t="s">
        <v>37</v>
      </c>
      <c r="Q29" s="31">
        <v>1</v>
      </c>
      <c r="R29" s="51" t="s">
        <v>402</v>
      </c>
      <c r="S29" s="49">
        <v>9.37</v>
      </c>
      <c r="T29" s="70">
        <v>6127.98</v>
      </c>
      <c r="U29" s="70">
        <v>1225.596</v>
      </c>
      <c r="V29" s="31">
        <v>0.2</v>
      </c>
    </row>
    <row r="30" spans="1:22" s="30" customFormat="1" ht="45.75" customHeight="1">
      <c r="A30" s="72"/>
      <c r="B30" s="71"/>
      <c r="C30" s="74"/>
      <c r="D30" s="71"/>
      <c r="E30" s="71"/>
      <c r="F30" s="71"/>
      <c r="G30" s="71"/>
      <c r="H30" s="71"/>
      <c r="I30" s="73"/>
      <c r="J30" s="31" t="s">
        <v>67</v>
      </c>
      <c r="K30" s="32" t="s">
        <v>418</v>
      </c>
      <c r="L30" s="31">
        <v>3</v>
      </c>
      <c r="M30" s="32" t="s">
        <v>417</v>
      </c>
      <c r="N30" s="53">
        <f>+N29</f>
        <v>1308</v>
      </c>
      <c r="O30" s="32">
        <v>2009</v>
      </c>
      <c r="P30" s="32">
        <v>2009</v>
      </c>
      <c r="Q30" s="31">
        <v>1</v>
      </c>
      <c r="R30" s="51" t="s">
        <v>404</v>
      </c>
      <c r="S30" s="49">
        <v>9.37</v>
      </c>
      <c r="T30" s="70">
        <v>3390.99</v>
      </c>
      <c r="U30" s="70">
        <v>1695.495</v>
      </c>
      <c r="V30" s="31">
        <v>0.5</v>
      </c>
    </row>
    <row r="31" spans="1:22" s="30" customFormat="1" ht="22.5">
      <c r="A31" s="72"/>
      <c r="B31" s="71"/>
      <c r="C31" s="71"/>
      <c r="D31" s="71"/>
      <c r="E31" s="71"/>
      <c r="F31" s="71"/>
      <c r="G31" s="71"/>
      <c r="H31" s="71"/>
      <c r="I31" s="73"/>
      <c r="J31" s="33" t="s">
        <v>68</v>
      </c>
      <c r="K31" s="32" t="s">
        <v>419</v>
      </c>
      <c r="L31" s="31">
        <v>3</v>
      </c>
      <c r="M31" s="32" t="s">
        <v>417</v>
      </c>
      <c r="N31" s="53">
        <f>+N30</f>
        <v>1308</v>
      </c>
      <c r="O31" s="32">
        <v>2009</v>
      </c>
      <c r="P31" s="32">
        <v>2009</v>
      </c>
      <c r="Q31" s="31">
        <v>1</v>
      </c>
      <c r="R31" s="51" t="s">
        <v>404</v>
      </c>
      <c r="S31" s="49">
        <v>9.37</v>
      </c>
      <c r="T31" s="70">
        <v>704.358</v>
      </c>
      <c r="U31" s="70">
        <v>352.179</v>
      </c>
      <c r="V31" s="31">
        <v>0.5</v>
      </c>
    </row>
    <row r="32" spans="1:22" s="30" customFormat="1" ht="45.75" customHeight="1">
      <c r="A32" s="72"/>
      <c r="B32" s="71"/>
      <c r="C32" s="71"/>
      <c r="D32" s="71"/>
      <c r="E32" s="71"/>
      <c r="F32" s="71"/>
      <c r="G32" s="71"/>
      <c r="H32" s="71"/>
      <c r="I32" s="73"/>
      <c r="J32" s="33" t="s">
        <v>69</v>
      </c>
      <c r="K32" s="32" t="s">
        <v>420</v>
      </c>
      <c r="L32" s="31">
        <v>5</v>
      </c>
      <c r="M32" s="32" t="s">
        <v>417</v>
      </c>
      <c r="N32" s="53">
        <v>0</v>
      </c>
      <c r="O32" s="32">
        <v>2009</v>
      </c>
      <c r="P32" s="32" t="s">
        <v>421</v>
      </c>
      <c r="Q32" s="31">
        <v>1</v>
      </c>
      <c r="R32" s="51" t="s">
        <v>404</v>
      </c>
      <c r="S32" s="49">
        <v>9.37</v>
      </c>
      <c r="T32" s="70">
        <v>0</v>
      </c>
      <c r="U32" s="70">
        <v>0</v>
      </c>
      <c r="V32" s="31">
        <v>0.7</v>
      </c>
    </row>
    <row r="33" spans="1:22" s="30" customFormat="1" ht="45.75" customHeight="1">
      <c r="A33" s="72"/>
      <c r="B33" s="71"/>
      <c r="C33" s="71"/>
      <c r="D33" s="71"/>
      <c r="E33" s="71"/>
      <c r="F33" s="71"/>
      <c r="G33" s="71"/>
      <c r="H33" s="71"/>
      <c r="I33" s="73"/>
      <c r="J33" s="31" t="s">
        <v>70</v>
      </c>
      <c r="K33" s="29" t="s">
        <v>38</v>
      </c>
      <c r="L33" s="33">
        <v>3</v>
      </c>
      <c r="M33" s="32" t="s">
        <v>417</v>
      </c>
      <c r="N33" s="50">
        <f>+N29</f>
        <v>1308</v>
      </c>
      <c r="O33" s="29">
        <v>2009</v>
      </c>
      <c r="P33" s="29">
        <v>2009</v>
      </c>
      <c r="Q33" s="33">
        <v>1</v>
      </c>
      <c r="R33" s="51" t="s">
        <v>404</v>
      </c>
      <c r="S33" s="49">
        <v>9.37</v>
      </c>
      <c r="T33" s="70">
        <v>678.198</v>
      </c>
      <c r="U33" s="70">
        <v>203.4594</v>
      </c>
      <c r="V33" s="31">
        <v>0.3</v>
      </c>
    </row>
    <row r="34" spans="1:22" s="30" customFormat="1" ht="45.75" customHeight="1">
      <c r="A34" s="72"/>
      <c r="B34" s="71"/>
      <c r="C34" s="71"/>
      <c r="D34" s="71"/>
      <c r="E34" s="71"/>
      <c r="F34" s="71"/>
      <c r="G34" s="71"/>
      <c r="H34" s="71"/>
      <c r="I34" s="73"/>
      <c r="J34" s="31" t="s">
        <v>71</v>
      </c>
      <c r="K34" s="61" t="s">
        <v>423</v>
      </c>
      <c r="L34" s="33">
        <v>10</v>
      </c>
      <c r="M34" s="32" t="s">
        <v>417</v>
      </c>
      <c r="N34" s="50">
        <f>+N29</f>
        <v>1308</v>
      </c>
      <c r="O34" s="29">
        <v>2009</v>
      </c>
      <c r="P34" s="29">
        <v>2009</v>
      </c>
      <c r="Q34" s="33">
        <v>1</v>
      </c>
      <c r="R34" s="51" t="s">
        <v>404</v>
      </c>
      <c r="S34" s="49">
        <v>9.37</v>
      </c>
      <c r="T34" s="70">
        <v>239870.196</v>
      </c>
      <c r="U34" s="70">
        <v>71961.0588</v>
      </c>
      <c r="V34" s="31">
        <v>0.3</v>
      </c>
    </row>
    <row r="35" spans="1:22" s="30" customFormat="1" ht="45">
      <c r="A35" s="72" t="s">
        <v>394</v>
      </c>
      <c r="B35" s="71"/>
      <c r="C35" s="74" t="s">
        <v>424</v>
      </c>
      <c r="D35" s="71" t="s">
        <v>395</v>
      </c>
      <c r="E35" s="71" t="s">
        <v>320</v>
      </c>
      <c r="F35" s="71" t="s">
        <v>396</v>
      </c>
      <c r="G35" s="71" t="s">
        <v>425</v>
      </c>
      <c r="H35" s="71" t="s">
        <v>426</v>
      </c>
      <c r="I35" s="73">
        <v>6</v>
      </c>
      <c r="J35" s="31" t="s">
        <v>72</v>
      </c>
      <c r="K35" s="32" t="s">
        <v>427</v>
      </c>
      <c r="L35" s="31">
        <v>1</v>
      </c>
      <c r="M35" s="32" t="s">
        <v>195</v>
      </c>
      <c r="N35" s="53">
        <v>5</v>
      </c>
      <c r="O35" s="32">
        <v>2009</v>
      </c>
      <c r="P35" s="32" t="s">
        <v>39</v>
      </c>
      <c r="Q35" s="31">
        <v>0.2</v>
      </c>
      <c r="R35" s="48" t="s">
        <v>402</v>
      </c>
      <c r="S35" s="49">
        <v>9.37</v>
      </c>
      <c r="T35" s="70">
        <v>4.685</v>
      </c>
      <c r="U35" s="70">
        <v>0.9369999999999999</v>
      </c>
      <c r="V35" s="31">
        <v>0.2</v>
      </c>
    </row>
    <row r="36" spans="1:22" s="30" customFormat="1" ht="26.25" customHeight="1">
      <c r="A36" s="72"/>
      <c r="B36" s="71"/>
      <c r="C36" s="74"/>
      <c r="D36" s="71"/>
      <c r="E36" s="71"/>
      <c r="F36" s="71"/>
      <c r="G36" s="71"/>
      <c r="H36" s="71"/>
      <c r="I36" s="73"/>
      <c r="J36" s="31" t="s">
        <v>73</v>
      </c>
      <c r="K36" s="32" t="s">
        <v>428</v>
      </c>
      <c r="L36" s="31">
        <v>3</v>
      </c>
      <c r="M36" s="32" t="s">
        <v>195</v>
      </c>
      <c r="N36" s="53">
        <v>5</v>
      </c>
      <c r="O36" s="32">
        <v>2009</v>
      </c>
      <c r="P36" s="32" t="s">
        <v>39</v>
      </c>
      <c r="Q36" s="31">
        <v>0.2</v>
      </c>
      <c r="R36" s="48" t="s">
        <v>404</v>
      </c>
      <c r="S36" s="49">
        <v>9.37</v>
      </c>
      <c r="T36" s="70">
        <v>2.5925</v>
      </c>
      <c r="U36" s="70">
        <v>1.29625</v>
      </c>
      <c r="V36" s="31">
        <v>0.5</v>
      </c>
    </row>
    <row r="37" spans="1:22" s="30" customFormat="1" ht="33.75">
      <c r="A37" s="72"/>
      <c r="B37" s="71"/>
      <c r="C37" s="71"/>
      <c r="D37" s="71"/>
      <c r="E37" s="71"/>
      <c r="F37" s="71"/>
      <c r="G37" s="71"/>
      <c r="H37" s="71"/>
      <c r="I37" s="73"/>
      <c r="J37" s="33" t="s">
        <v>74</v>
      </c>
      <c r="K37" s="32" t="s">
        <v>419</v>
      </c>
      <c r="L37" s="31">
        <v>3</v>
      </c>
      <c r="M37" s="32" t="s">
        <v>195</v>
      </c>
      <c r="N37" s="53">
        <v>5</v>
      </c>
      <c r="O37" s="32">
        <v>2009</v>
      </c>
      <c r="P37" s="32" t="s">
        <v>39</v>
      </c>
      <c r="Q37" s="31">
        <v>0.2</v>
      </c>
      <c r="R37" s="48" t="s">
        <v>404</v>
      </c>
      <c r="S37" s="49">
        <v>9.37</v>
      </c>
      <c r="T37" s="70">
        <v>0.5385</v>
      </c>
      <c r="U37" s="70">
        <v>0.26925</v>
      </c>
      <c r="V37" s="31">
        <v>0.5</v>
      </c>
    </row>
    <row r="38" spans="1:22" s="30" customFormat="1" ht="33.75">
      <c r="A38" s="72"/>
      <c r="B38" s="71"/>
      <c r="C38" s="71"/>
      <c r="D38" s="71"/>
      <c r="E38" s="71"/>
      <c r="F38" s="71"/>
      <c r="G38" s="71"/>
      <c r="H38" s="71"/>
      <c r="I38" s="73"/>
      <c r="J38" s="33" t="s">
        <v>75</v>
      </c>
      <c r="K38" s="32" t="s">
        <v>420</v>
      </c>
      <c r="L38" s="31">
        <v>5</v>
      </c>
      <c r="M38" s="32" t="s">
        <v>199</v>
      </c>
      <c r="N38" s="53">
        <v>0</v>
      </c>
      <c r="O38" s="32">
        <v>2009</v>
      </c>
      <c r="P38" s="32" t="s">
        <v>39</v>
      </c>
      <c r="Q38" s="31">
        <v>0.2</v>
      </c>
      <c r="R38" s="48" t="s">
        <v>404</v>
      </c>
      <c r="S38" s="49">
        <v>9.37</v>
      </c>
      <c r="T38" s="70">
        <v>0</v>
      </c>
      <c r="U38" s="70">
        <v>0</v>
      </c>
      <c r="V38" s="31">
        <v>0.7</v>
      </c>
    </row>
    <row r="39" spans="1:22" s="30" customFormat="1" ht="33.75">
      <c r="A39" s="72"/>
      <c r="B39" s="71"/>
      <c r="C39" s="71"/>
      <c r="D39" s="71"/>
      <c r="E39" s="71"/>
      <c r="F39" s="71"/>
      <c r="G39" s="71"/>
      <c r="H39" s="71"/>
      <c r="I39" s="73"/>
      <c r="J39" s="31" t="s">
        <v>59</v>
      </c>
      <c r="K39" s="29" t="s">
        <v>422</v>
      </c>
      <c r="L39" s="33">
        <v>3</v>
      </c>
      <c r="M39" s="32" t="s">
        <v>195</v>
      </c>
      <c r="N39" s="50">
        <v>5</v>
      </c>
      <c r="O39" s="32">
        <v>2009</v>
      </c>
      <c r="P39" s="32" t="s">
        <v>39</v>
      </c>
      <c r="Q39" s="33">
        <v>0.2</v>
      </c>
      <c r="R39" s="51" t="s">
        <v>404</v>
      </c>
      <c r="S39" s="49">
        <v>9.37</v>
      </c>
      <c r="T39" s="70">
        <v>0.5185</v>
      </c>
      <c r="U39" s="70">
        <v>0.2074</v>
      </c>
      <c r="V39" s="31">
        <v>0.4</v>
      </c>
    </row>
    <row r="40" spans="1:22" s="30" customFormat="1" ht="59.25" customHeight="1">
      <c r="A40" s="72"/>
      <c r="B40" s="71"/>
      <c r="C40" s="71"/>
      <c r="D40" s="71"/>
      <c r="E40" s="71"/>
      <c r="F40" s="71"/>
      <c r="G40" s="71"/>
      <c r="H40" s="71"/>
      <c r="I40" s="73"/>
      <c r="J40" s="31" t="s">
        <v>58</v>
      </c>
      <c r="K40" s="61" t="s">
        <v>429</v>
      </c>
      <c r="L40" s="33">
        <v>10</v>
      </c>
      <c r="M40" s="32" t="s">
        <v>195</v>
      </c>
      <c r="N40" s="50">
        <v>5</v>
      </c>
      <c r="O40" s="32">
        <v>2009</v>
      </c>
      <c r="P40" s="32" t="s">
        <v>39</v>
      </c>
      <c r="Q40" s="33">
        <v>0.2</v>
      </c>
      <c r="R40" s="51" t="s">
        <v>404</v>
      </c>
      <c r="S40" s="49">
        <v>9.37</v>
      </c>
      <c r="T40" s="70">
        <v>181.925</v>
      </c>
      <c r="U40" s="70">
        <v>54.5775</v>
      </c>
      <c r="V40" s="31">
        <v>0.3</v>
      </c>
    </row>
    <row r="41" spans="1:22" s="30" customFormat="1" ht="25.5" customHeight="1">
      <c r="A41" s="72" t="s">
        <v>394</v>
      </c>
      <c r="B41" s="71"/>
      <c r="C41" s="74">
        <v>27</v>
      </c>
      <c r="D41" s="71" t="s">
        <v>395</v>
      </c>
      <c r="E41" s="71" t="s">
        <v>320</v>
      </c>
      <c r="F41" s="71" t="s">
        <v>396</v>
      </c>
      <c r="G41" s="71" t="s">
        <v>430</v>
      </c>
      <c r="H41" s="71" t="s">
        <v>431</v>
      </c>
      <c r="I41" s="71">
        <v>4</v>
      </c>
      <c r="J41" s="31" t="s">
        <v>57</v>
      </c>
      <c r="K41" s="32" t="s">
        <v>432</v>
      </c>
      <c r="L41" s="31">
        <v>1</v>
      </c>
      <c r="M41" s="32" t="s">
        <v>433</v>
      </c>
      <c r="N41" s="50">
        <f>239+257+625</f>
        <v>1121</v>
      </c>
      <c r="O41" s="29">
        <v>2009</v>
      </c>
      <c r="P41" s="29">
        <v>2009</v>
      </c>
      <c r="Q41" s="33">
        <v>1</v>
      </c>
      <c r="R41" s="51" t="s">
        <v>40</v>
      </c>
      <c r="S41" s="49">
        <v>9.37</v>
      </c>
      <c r="T41" s="70">
        <v>449.76</v>
      </c>
      <c r="U41" s="70">
        <v>134.92799999999997</v>
      </c>
      <c r="V41" s="31">
        <v>0.3</v>
      </c>
    </row>
    <row r="42" spans="1:22" s="30" customFormat="1" ht="45.75" customHeight="1">
      <c r="A42" s="72"/>
      <c r="B42" s="71"/>
      <c r="C42" s="71"/>
      <c r="D42" s="71"/>
      <c r="E42" s="71"/>
      <c r="F42" s="71"/>
      <c r="G42" s="71"/>
      <c r="H42" s="71"/>
      <c r="I42" s="71"/>
      <c r="J42" s="31" t="s">
        <v>56</v>
      </c>
      <c r="K42" s="32" t="s">
        <v>434</v>
      </c>
      <c r="L42" s="31">
        <v>10</v>
      </c>
      <c r="M42" s="32" t="s">
        <v>435</v>
      </c>
      <c r="N42" s="50">
        <f>(239+257)/2+625</f>
        <v>873</v>
      </c>
      <c r="O42" s="29">
        <v>2009</v>
      </c>
      <c r="P42" s="29" t="s">
        <v>41</v>
      </c>
      <c r="Q42" s="33">
        <v>1</v>
      </c>
      <c r="R42" s="51" t="s">
        <v>404</v>
      </c>
      <c r="S42" s="49">
        <v>9.37</v>
      </c>
      <c r="T42" s="70">
        <v>935.169125780553</v>
      </c>
      <c r="U42" s="70">
        <v>748.1353006244425</v>
      </c>
      <c r="V42" s="31">
        <v>0.8</v>
      </c>
    </row>
    <row r="43" spans="1:22" s="30" customFormat="1" ht="45.75" customHeight="1">
      <c r="A43" s="72" t="s">
        <v>394</v>
      </c>
      <c r="B43" s="71"/>
      <c r="C43" s="74" t="s">
        <v>436</v>
      </c>
      <c r="D43" s="71" t="s">
        <v>395</v>
      </c>
      <c r="E43" s="71" t="s">
        <v>320</v>
      </c>
      <c r="F43" s="71" t="s">
        <v>396</v>
      </c>
      <c r="G43" s="71" t="s">
        <v>437</v>
      </c>
      <c r="H43" s="71" t="s">
        <v>46</v>
      </c>
      <c r="I43" s="71">
        <v>8</v>
      </c>
      <c r="J43" s="31" t="s">
        <v>48</v>
      </c>
      <c r="K43" s="32" t="s">
        <v>43</v>
      </c>
      <c r="L43" s="31">
        <v>10</v>
      </c>
      <c r="M43" s="32" t="s">
        <v>42</v>
      </c>
      <c r="N43" s="53">
        <f>+N41</f>
        <v>1121</v>
      </c>
      <c r="O43" s="32">
        <v>2009</v>
      </c>
      <c r="P43" s="32">
        <v>2009</v>
      </c>
      <c r="Q43" s="31">
        <v>1</v>
      </c>
      <c r="R43" s="51" t="s">
        <v>404</v>
      </c>
      <c r="S43" s="49">
        <v>9.37</v>
      </c>
      <c r="T43" s="70">
        <v>1750.628333333333</v>
      </c>
      <c r="U43" s="70">
        <v>1400.5026666666665</v>
      </c>
      <c r="V43" s="31">
        <v>0.8</v>
      </c>
    </row>
    <row r="44" spans="1:22" s="30" customFormat="1" ht="45.75" customHeight="1">
      <c r="A44" s="75"/>
      <c r="B44" s="76"/>
      <c r="C44" s="71"/>
      <c r="D44" s="71"/>
      <c r="E44" s="71"/>
      <c r="F44" s="71"/>
      <c r="G44" s="71"/>
      <c r="H44" s="71"/>
      <c r="I44" s="71"/>
      <c r="J44" s="31" t="s">
        <v>49</v>
      </c>
      <c r="K44" s="32" t="s">
        <v>44</v>
      </c>
      <c r="L44" s="31">
        <v>3</v>
      </c>
      <c r="M44" s="32" t="s">
        <v>42</v>
      </c>
      <c r="N44" s="53">
        <f>+N43</f>
        <v>1121</v>
      </c>
      <c r="O44" s="32">
        <v>2009</v>
      </c>
      <c r="P44" s="32">
        <v>2009</v>
      </c>
      <c r="Q44" s="31">
        <v>1</v>
      </c>
      <c r="R44" s="51" t="s">
        <v>404</v>
      </c>
      <c r="S44" s="49">
        <v>9.37</v>
      </c>
      <c r="T44" s="70">
        <v>996.0084999999999</v>
      </c>
      <c r="U44" s="70">
        <v>697.2059499999999</v>
      </c>
      <c r="V44" s="31">
        <v>0.7</v>
      </c>
    </row>
    <row r="45" spans="1:22" s="30" customFormat="1" ht="22.5">
      <c r="A45" s="75"/>
      <c r="B45" s="76"/>
      <c r="C45" s="71"/>
      <c r="D45" s="71"/>
      <c r="E45" s="71"/>
      <c r="F45" s="71"/>
      <c r="G45" s="71"/>
      <c r="H45" s="71"/>
      <c r="I45" s="71"/>
      <c r="J45" s="31" t="s">
        <v>50</v>
      </c>
      <c r="K45" s="32" t="s">
        <v>197</v>
      </c>
      <c r="L45" s="31">
        <v>5</v>
      </c>
      <c r="M45" s="32" t="s">
        <v>42</v>
      </c>
      <c r="N45" s="53">
        <f>+N44</f>
        <v>1121</v>
      </c>
      <c r="O45" s="32">
        <v>2009</v>
      </c>
      <c r="P45" s="32">
        <v>2009</v>
      </c>
      <c r="Q45" s="31">
        <v>1</v>
      </c>
      <c r="R45" s="51" t="s">
        <v>404</v>
      </c>
      <c r="S45" s="49">
        <v>9.37</v>
      </c>
      <c r="T45" s="70">
        <v>2970.754</v>
      </c>
      <c r="U45" s="70">
        <v>891.2262</v>
      </c>
      <c r="V45" s="31">
        <v>0.3</v>
      </c>
    </row>
    <row r="46" spans="1:22" s="30" customFormat="1" ht="15.75" customHeight="1">
      <c r="A46" s="75"/>
      <c r="B46" s="76"/>
      <c r="C46" s="71"/>
      <c r="D46" s="71"/>
      <c r="E46" s="71"/>
      <c r="F46" s="71"/>
      <c r="G46" s="71"/>
      <c r="H46" s="71"/>
      <c r="I46" s="71"/>
      <c r="J46" s="31" t="s">
        <v>51</v>
      </c>
      <c r="K46" s="32" t="s">
        <v>45</v>
      </c>
      <c r="L46" s="31">
        <v>5</v>
      </c>
      <c r="M46" s="32" t="s">
        <v>42</v>
      </c>
      <c r="N46" s="53">
        <f>+N43</f>
        <v>1121</v>
      </c>
      <c r="O46" s="32">
        <v>2009</v>
      </c>
      <c r="P46" s="32">
        <v>2009</v>
      </c>
      <c r="Q46" s="31">
        <v>1</v>
      </c>
      <c r="R46" s="51" t="s">
        <v>402</v>
      </c>
      <c r="S46" s="49">
        <v>9.37</v>
      </c>
      <c r="T46" s="70">
        <v>4313.608</v>
      </c>
      <c r="U46" s="70">
        <v>1294.0824</v>
      </c>
      <c r="V46" s="31">
        <v>0.3</v>
      </c>
    </row>
    <row r="47" spans="1:22" s="30" customFormat="1" ht="15.75" customHeight="1">
      <c r="A47" s="75"/>
      <c r="B47" s="76"/>
      <c r="C47" s="71"/>
      <c r="D47" s="71"/>
      <c r="E47" s="71"/>
      <c r="F47" s="71"/>
      <c r="G47" s="71"/>
      <c r="H47" s="71"/>
      <c r="I47" s="71"/>
      <c r="J47" s="31" t="s">
        <v>52</v>
      </c>
      <c r="K47" s="32" t="s">
        <v>47</v>
      </c>
      <c r="L47" s="31">
        <v>5</v>
      </c>
      <c r="M47" s="32" t="s">
        <v>42</v>
      </c>
      <c r="N47" s="53">
        <f>+N43</f>
        <v>1121</v>
      </c>
      <c r="O47" s="32">
        <v>2009</v>
      </c>
      <c r="P47" s="32">
        <v>2009</v>
      </c>
      <c r="Q47" s="31">
        <v>1</v>
      </c>
      <c r="R47" s="51" t="s">
        <v>404</v>
      </c>
      <c r="S47" s="49">
        <v>9.37</v>
      </c>
      <c r="T47" s="70">
        <v>1750.628333333333</v>
      </c>
      <c r="U47" s="70">
        <v>525.1884999999999</v>
      </c>
      <c r="V47" s="31">
        <v>0.3</v>
      </c>
    </row>
    <row r="48" spans="1:22" s="30" customFormat="1" ht="45.75" customHeight="1">
      <c r="A48" s="75"/>
      <c r="B48" s="76"/>
      <c r="C48" s="71"/>
      <c r="D48" s="71"/>
      <c r="E48" s="71"/>
      <c r="F48" s="71"/>
      <c r="G48" s="71"/>
      <c r="H48" s="71"/>
      <c r="I48" s="71"/>
      <c r="J48" s="31" t="s">
        <v>53</v>
      </c>
      <c r="K48" s="32" t="s">
        <v>438</v>
      </c>
      <c r="L48" s="31">
        <v>9</v>
      </c>
      <c r="M48" s="32" t="s">
        <v>439</v>
      </c>
      <c r="N48" s="53">
        <f>+N47</f>
        <v>1121</v>
      </c>
      <c r="O48" s="32">
        <v>2009</v>
      </c>
      <c r="P48" s="32">
        <v>2009</v>
      </c>
      <c r="Q48" s="31">
        <v>1</v>
      </c>
      <c r="R48" s="51" t="s">
        <v>404</v>
      </c>
      <c r="S48" s="49">
        <v>9.37</v>
      </c>
      <c r="T48" s="70">
        <v>4657.8525</v>
      </c>
      <c r="U48" s="70">
        <v>465.78525</v>
      </c>
      <c r="V48" s="31">
        <v>0.1</v>
      </c>
    </row>
    <row r="49" spans="1:22" s="30" customFormat="1" ht="45.75" customHeight="1">
      <c r="A49" s="75"/>
      <c r="B49" s="76"/>
      <c r="C49" s="71"/>
      <c r="D49" s="71"/>
      <c r="E49" s="71"/>
      <c r="F49" s="71"/>
      <c r="G49" s="71"/>
      <c r="H49" s="71"/>
      <c r="I49" s="71"/>
      <c r="J49" s="31" t="s">
        <v>54</v>
      </c>
      <c r="K49" s="32" t="s">
        <v>440</v>
      </c>
      <c r="L49" s="31">
        <v>10</v>
      </c>
      <c r="M49" s="32" t="s">
        <v>441</v>
      </c>
      <c r="N49" s="53">
        <v>3</v>
      </c>
      <c r="O49" s="32">
        <v>2009</v>
      </c>
      <c r="P49" s="32">
        <v>2009</v>
      </c>
      <c r="Q49" s="31">
        <v>1</v>
      </c>
      <c r="R49" s="51" t="s">
        <v>404</v>
      </c>
      <c r="S49" s="49">
        <v>9.37</v>
      </c>
      <c r="T49" s="70">
        <v>116.37</v>
      </c>
      <c r="U49" s="70">
        <v>11.637</v>
      </c>
      <c r="V49" s="31">
        <v>0.1</v>
      </c>
    </row>
    <row r="50" spans="1:22" s="30" customFormat="1" ht="45.75" customHeight="1">
      <c r="A50" s="75"/>
      <c r="B50" s="76"/>
      <c r="C50" s="71"/>
      <c r="D50" s="71"/>
      <c r="E50" s="71"/>
      <c r="F50" s="71"/>
      <c r="G50" s="71"/>
      <c r="H50" s="71"/>
      <c r="I50" s="71"/>
      <c r="J50" s="31" t="s">
        <v>55</v>
      </c>
      <c r="K50" s="32" t="s">
        <v>442</v>
      </c>
      <c r="L50" s="31">
        <v>10</v>
      </c>
      <c r="M50" s="32" t="s">
        <v>443</v>
      </c>
      <c r="N50" s="50">
        <v>30</v>
      </c>
      <c r="O50" s="29">
        <v>2009</v>
      </c>
      <c r="P50" s="29">
        <v>2009</v>
      </c>
      <c r="Q50" s="33">
        <v>1</v>
      </c>
      <c r="R50" s="51" t="s">
        <v>404</v>
      </c>
      <c r="S50" s="49">
        <v>9.37</v>
      </c>
      <c r="T50" s="70">
        <v>1163.7</v>
      </c>
      <c r="U50" s="70">
        <v>232.74</v>
      </c>
      <c r="V50" s="31">
        <v>0.2</v>
      </c>
    </row>
    <row r="51" spans="1:22" s="30" customFormat="1" ht="64.5" customHeight="1">
      <c r="A51" s="72" t="s">
        <v>394</v>
      </c>
      <c r="B51" s="71"/>
      <c r="C51" s="74" t="s">
        <v>444</v>
      </c>
      <c r="D51" s="71" t="s">
        <v>395</v>
      </c>
      <c r="E51" s="71" t="s">
        <v>320</v>
      </c>
      <c r="F51" s="71" t="s">
        <v>396</v>
      </c>
      <c r="G51" s="71" t="s">
        <v>445</v>
      </c>
      <c r="H51" s="71" t="s">
        <v>446</v>
      </c>
      <c r="I51" s="71">
        <v>8</v>
      </c>
      <c r="J51" s="31" t="s">
        <v>76</v>
      </c>
      <c r="K51" s="32" t="s">
        <v>196</v>
      </c>
      <c r="L51" s="31">
        <v>10</v>
      </c>
      <c r="M51" s="32" t="s">
        <v>195</v>
      </c>
      <c r="N51" s="50">
        <v>5</v>
      </c>
      <c r="O51" s="29">
        <v>2009</v>
      </c>
      <c r="P51" s="29">
        <v>2009</v>
      </c>
      <c r="Q51" s="33">
        <v>1</v>
      </c>
      <c r="R51" s="51" t="s">
        <v>40</v>
      </c>
      <c r="S51" s="49">
        <v>9.37</v>
      </c>
      <c r="T51" s="70">
        <v>4.4425</v>
      </c>
      <c r="U51" s="70">
        <v>3.1097499999999996</v>
      </c>
      <c r="V51" s="31">
        <v>0.7</v>
      </c>
    </row>
    <row r="52" spans="1:22" s="30" customFormat="1" ht="33.75">
      <c r="A52" s="72"/>
      <c r="B52" s="71"/>
      <c r="C52" s="74"/>
      <c r="D52" s="71"/>
      <c r="E52" s="71"/>
      <c r="F52" s="71"/>
      <c r="G52" s="71"/>
      <c r="H52" s="71"/>
      <c r="I52" s="71"/>
      <c r="J52" s="31" t="s">
        <v>77</v>
      </c>
      <c r="K52" s="32" t="s">
        <v>447</v>
      </c>
      <c r="L52" s="31"/>
      <c r="M52" s="32" t="s">
        <v>195</v>
      </c>
      <c r="N52" s="50">
        <v>5</v>
      </c>
      <c r="O52" s="29">
        <v>2009</v>
      </c>
      <c r="P52" s="29">
        <v>2009</v>
      </c>
      <c r="Q52" s="33">
        <v>1</v>
      </c>
      <c r="R52" s="51" t="s">
        <v>40</v>
      </c>
      <c r="S52" s="49">
        <v>9.37</v>
      </c>
      <c r="T52" s="70">
        <v>35.6375</v>
      </c>
      <c r="U52" s="70">
        <v>10.69125</v>
      </c>
      <c r="V52" s="31">
        <v>0.3</v>
      </c>
    </row>
    <row r="53" spans="1:22" s="30" customFormat="1" ht="35.25" customHeight="1">
      <c r="A53" s="75"/>
      <c r="B53" s="76"/>
      <c r="C53" s="71"/>
      <c r="D53" s="71"/>
      <c r="E53" s="71"/>
      <c r="F53" s="71"/>
      <c r="G53" s="71"/>
      <c r="H53" s="71"/>
      <c r="I53" s="71"/>
      <c r="J53" s="31" t="s">
        <v>78</v>
      </c>
      <c r="K53" s="32" t="s">
        <v>448</v>
      </c>
      <c r="L53" s="31">
        <v>9</v>
      </c>
      <c r="M53" s="32" t="s">
        <v>192</v>
      </c>
      <c r="N53" s="50">
        <v>4</v>
      </c>
      <c r="O53" s="29">
        <v>2009</v>
      </c>
      <c r="P53" s="29">
        <v>2009</v>
      </c>
      <c r="Q53" s="33">
        <v>1</v>
      </c>
      <c r="R53" s="51" t="s">
        <v>40</v>
      </c>
      <c r="S53" s="49">
        <v>9.37</v>
      </c>
      <c r="T53" s="70">
        <v>16.41</v>
      </c>
      <c r="U53" s="70">
        <v>3.282</v>
      </c>
      <c r="V53" s="31">
        <v>0.2</v>
      </c>
    </row>
    <row r="54" spans="1:22" s="30" customFormat="1" ht="33.75">
      <c r="A54" s="75"/>
      <c r="B54" s="76"/>
      <c r="C54" s="71"/>
      <c r="D54" s="71"/>
      <c r="E54" s="71"/>
      <c r="F54" s="71"/>
      <c r="G54" s="71"/>
      <c r="H54" s="71"/>
      <c r="I54" s="71"/>
      <c r="J54" s="31" t="s">
        <v>79</v>
      </c>
      <c r="K54" s="32" t="s">
        <v>449</v>
      </c>
      <c r="L54" s="31">
        <v>10</v>
      </c>
      <c r="M54" s="32" t="s">
        <v>193</v>
      </c>
      <c r="N54" s="50">
        <v>0</v>
      </c>
      <c r="O54" s="29">
        <v>2009</v>
      </c>
      <c r="P54" s="29">
        <v>2009</v>
      </c>
      <c r="Q54" s="33">
        <v>1</v>
      </c>
      <c r="R54" s="51" t="s">
        <v>404</v>
      </c>
      <c r="S54" s="49">
        <v>9.37</v>
      </c>
      <c r="T54" s="70">
        <v>0</v>
      </c>
      <c r="U54" s="70">
        <v>0</v>
      </c>
      <c r="V54" s="31">
        <v>0.1</v>
      </c>
    </row>
    <row r="55" spans="1:22" s="30" customFormat="1" ht="38.25" customHeight="1">
      <c r="A55" s="75"/>
      <c r="B55" s="76"/>
      <c r="C55" s="71"/>
      <c r="D55" s="71"/>
      <c r="E55" s="71"/>
      <c r="F55" s="71"/>
      <c r="G55" s="71"/>
      <c r="H55" s="71"/>
      <c r="I55" s="71"/>
      <c r="J55" s="31" t="s">
        <v>80</v>
      </c>
      <c r="K55" s="32" t="s">
        <v>450</v>
      </c>
      <c r="L55" s="31">
        <v>10</v>
      </c>
      <c r="M55" s="32" t="s">
        <v>194</v>
      </c>
      <c r="N55" s="53">
        <v>0</v>
      </c>
      <c r="O55" s="32">
        <v>2009</v>
      </c>
      <c r="P55" s="32">
        <v>2009</v>
      </c>
      <c r="Q55" s="31">
        <v>1</v>
      </c>
      <c r="R55" s="51" t="s">
        <v>404</v>
      </c>
      <c r="S55" s="49">
        <v>9.37</v>
      </c>
      <c r="T55" s="70">
        <v>0</v>
      </c>
      <c r="U55" s="70">
        <v>0</v>
      </c>
      <c r="V55" s="31">
        <v>0.2</v>
      </c>
    </row>
    <row r="56" spans="1:22" s="30" customFormat="1" ht="49.5" customHeight="1">
      <c r="A56" s="38" t="s">
        <v>394</v>
      </c>
      <c r="B56" s="32"/>
      <c r="C56" s="32" t="s">
        <v>451</v>
      </c>
      <c r="D56" s="32" t="s">
        <v>395</v>
      </c>
      <c r="E56" s="32" t="s">
        <v>320</v>
      </c>
      <c r="F56" s="32" t="s">
        <v>396</v>
      </c>
      <c r="G56" s="32" t="s">
        <v>452</v>
      </c>
      <c r="H56" s="32" t="s">
        <v>453</v>
      </c>
      <c r="I56" s="32">
        <v>6</v>
      </c>
      <c r="J56" s="62" t="s">
        <v>81</v>
      </c>
      <c r="K56" s="32" t="s">
        <v>454</v>
      </c>
      <c r="L56" s="31">
        <v>10</v>
      </c>
      <c r="M56" s="32" t="s">
        <v>455</v>
      </c>
      <c r="N56" s="50">
        <f>33+(2300*0.0249244712990937)</f>
        <v>90.32628398791542</v>
      </c>
      <c r="O56" s="29">
        <v>2009</v>
      </c>
      <c r="P56" s="29" t="s">
        <v>198</v>
      </c>
      <c r="Q56" s="33">
        <v>1</v>
      </c>
      <c r="R56" s="51" t="s">
        <v>404</v>
      </c>
      <c r="S56" s="49">
        <v>9.37</v>
      </c>
      <c r="T56" s="70">
        <v>517.1179758308157</v>
      </c>
      <c r="U56" s="70">
        <v>465.40617824773415</v>
      </c>
      <c r="V56" s="31">
        <v>0.9</v>
      </c>
    </row>
    <row r="57" spans="1:22" s="30" customFormat="1" ht="56.25">
      <c r="A57" s="38" t="s">
        <v>394</v>
      </c>
      <c r="B57" s="32"/>
      <c r="C57" s="32">
        <v>30</v>
      </c>
      <c r="D57" s="32" t="s">
        <v>395</v>
      </c>
      <c r="E57" s="32" t="s">
        <v>320</v>
      </c>
      <c r="F57" s="32" t="s">
        <v>396</v>
      </c>
      <c r="G57" s="32" t="s">
        <v>456</v>
      </c>
      <c r="H57" s="32" t="s">
        <v>457</v>
      </c>
      <c r="I57" s="32">
        <v>4</v>
      </c>
      <c r="J57" s="62" t="s">
        <v>82</v>
      </c>
      <c r="K57" s="32" t="s">
        <v>458</v>
      </c>
      <c r="L57" s="31">
        <v>10</v>
      </c>
      <c r="M57" s="32" t="s">
        <v>208</v>
      </c>
      <c r="N57" s="50">
        <f>270+21</f>
        <v>291</v>
      </c>
      <c r="O57" s="29">
        <v>2009</v>
      </c>
      <c r="P57" s="29" t="s">
        <v>209</v>
      </c>
      <c r="Q57" s="33">
        <v>1</v>
      </c>
      <c r="R57" s="51" t="s">
        <v>404</v>
      </c>
      <c r="S57" s="49">
        <v>9.37</v>
      </c>
      <c r="T57" s="70">
        <v>12651.607500000002</v>
      </c>
      <c r="U57" s="70">
        <v>8856.125250000001</v>
      </c>
      <c r="V57" s="31">
        <v>0.7</v>
      </c>
    </row>
    <row r="58" spans="1:22" s="30" customFormat="1" ht="49.5" customHeight="1">
      <c r="A58" s="38" t="s">
        <v>394</v>
      </c>
      <c r="B58" s="32"/>
      <c r="C58" s="32">
        <v>30</v>
      </c>
      <c r="D58" s="32" t="s">
        <v>395</v>
      </c>
      <c r="E58" s="32" t="s">
        <v>320</v>
      </c>
      <c r="F58" s="32" t="s">
        <v>396</v>
      </c>
      <c r="G58" s="32" t="s">
        <v>459</v>
      </c>
      <c r="H58" s="32" t="s">
        <v>460</v>
      </c>
      <c r="I58" s="32">
        <v>6</v>
      </c>
      <c r="J58" s="62" t="s">
        <v>83</v>
      </c>
      <c r="K58" s="32" t="s">
        <v>460</v>
      </c>
      <c r="L58" s="31">
        <v>5</v>
      </c>
      <c r="M58" s="32" t="s">
        <v>461</v>
      </c>
      <c r="N58" s="50">
        <v>21</v>
      </c>
      <c r="O58" s="29">
        <v>2009</v>
      </c>
      <c r="P58" s="29" t="s">
        <v>200</v>
      </c>
      <c r="Q58" s="33">
        <v>1</v>
      </c>
      <c r="R58" s="51" t="s">
        <v>404</v>
      </c>
      <c r="S58" s="49">
        <v>9.37</v>
      </c>
      <c r="T58" s="70">
        <v>428.295</v>
      </c>
      <c r="U58" s="70">
        <v>385.4655</v>
      </c>
      <c r="V58" s="31">
        <v>0.9</v>
      </c>
    </row>
    <row r="59" spans="1:22" s="30" customFormat="1" ht="49.5" customHeight="1">
      <c r="A59" s="72" t="s">
        <v>394</v>
      </c>
      <c r="B59" s="71"/>
      <c r="C59" s="71">
        <v>30</v>
      </c>
      <c r="D59" s="71" t="s">
        <v>395</v>
      </c>
      <c r="E59" s="71" t="s">
        <v>320</v>
      </c>
      <c r="F59" s="71" t="s">
        <v>396</v>
      </c>
      <c r="G59" s="71" t="s">
        <v>462</v>
      </c>
      <c r="H59" s="71" t="s">
        <v>463</v>
      </c>
      <c r="I59" s="71">
        <v>6</v>
      </c>
      <c r="J59" s="62" t="s">
        <v>84</v>
      </c>
      <c r="K59" s="32" t="s">
        <v>202</v>
      </c>
      <c r="L59" s="31">
        <v>10</v>
      </c>
      <c r="M59" s="32" t="s">
        <v>207</v>
      </c>
      <c r="N59" s="54">
        <f>90+21</f>
        <v>111</v>
      </c>
      <c r="O59" s="55">
        <v>2009</v>
      </c>
      <c r="P59" s="55" t="s">
        <v>206</v>
      </c>
      <c r="Q59" s="33">
        <v>1</v>
      </c>
      <c r="R59" s="56" t="s">
        <v>40</v>
      </c>
      <c r="S59" s="57">
        <v>9.37</v>
      </c>
      <c r="T59" s="70">
        <v>1255.41</v>
      </c>
      <c r="U59" s="70">
        <v>376.623</v>
      </c>
      <c r="V59" s="31">
        <v>0.3</v>
      </c>
    </row>
    <row r="60" spans="1:22" s="30" customFormat="1" ht="49.5" customHeight="1">
      <c r="A60" s="72"/>
      <c r="B60" s="71"/>
      <c r="C60" s="71"/>
      <c r="D60" s="71"/>
      <c r="E60" s="71"/>
      <c r="F60" s="71"/>
      <c r="G60" s="71"/>
      <c r="H60" s="71"/>
      <c r="I60" s="71"/>
      <c r="J60" s="31" t="s">
        <v>201</v>
      </c>
      <c r="K60" s="32" t="s">
        <v>203</v>
      </c>
      <c r="L60" s="31">
        <v>10</v>
      </c>
      <c r="M60" s="32" t="s">
        <v>204</v>
      </c>
      <c r="N60" s="50">
        <v>180</v>
      </c>
      <c r="O60" s="29">
        <v>2009</v>
      </c>
      <c r="P60" s="29" t="s">
        <v>205</v>
      </c>
      <c r="Q60" s="33">
        <v>1</v>
      </c>
      <c r="R60" s="51" t="s">
        <v>40</v>
      </c>
      <c r="S60" s="49">
        <v>9.37</v>
      </c>
      <c r="T60" s="70">
        <v>927.9</v>
      </c>
      <c r="U60" s="70">
        <v>278.37</v>
      </c>
      <c r="V60" s="31">
        <v>0.3</v>
      </c>
    </row>
    <row r="61" spans="1:22" s="30" customFormat="1" ht="49.5" customHeight="1">
      <c r="A61" s="38" t="s">
        <v>394</v>
      </c>
      <c r="B61" s="32"/>
      <c r="C61" s="32">
        <v>30</v>
      </c>
      <c r="D61" s="32" t="s">
        <v>395</v>
      </c>
      <c r="E61" s="32" t="s">
        <v>320</v>
      </c>
      <c r="F61" s="32" t="s">
        <v>396</v>
      </c>
      <c r="G61" s="32" t="s">
        <v>464</v>
      </c>
      <c r="H61" s="32" t="s">
        <v>465</v>
      </c>
      <c r="I61" s="32">
        <v>6</v>
      </c>
      <c r="J61" s="62" t="s">
        <v>85</v>
      </c>
      <c r="K61" s="32" t="s">
        <v>465</v>
      </c>
      <c r="L61" s="31">
        <v>10</v>
      </c>
      <c r="M61" s="32" t="s">
        <v>461</v>
      </c>
      <c r="N61" s="50">
        <v>90</v>
      </c>
      <c r="O61" s="29">
        <v>2009</v>
      </c>
      <c r="P61" s="29" t="s">
        <v>210</v>
      </c>
      <c r="Q61" s="33">
        <v>1</v>
      </c>
      <c r="R61" s="51" t="s">
        <v>404</v>
      </c>
      <c r="S61" s="49">
        <v>9.37</v>
      </c>
      <c r="T61" s="70">
        <v>515.25</v>
      </c>
      <c r="U61" s="70">
        <v>360.675</v>
      </c>
      <c r="V61" s="31">
        <v>0.7</v>
      </c>
    </row>
    <row r="62" spans="1:22" s="30" customFormat="1" ht="49.5" customHeight="1">
      <c r="A62" s="38" t="s">
        <v>394</v>
      </c>
      <c r="B62" s="32"/>
      <c r="C62" s="32">
        <v>31</v>
      </c>
      <c r="D62" s="32" t="s">
        <v>395</v>
      </c>
      <c r="E62" s="32" t="s">
        <v>320</v>
      </c>
      <c r="F62" s="32" t="s">
        <v>396</v>
      </c>
      <c r="G62" s="32" t="s">
        <v>466</v>
      </c>
      <c r="H62" s="32" t="s">
        <v>467</v>
      </c>
      <c r="I62" s="32">
        <v>1</v>
      </c>
      <c r="J62" s="62" t="s">
        <v>86</v>
      </c>
      <c r="K62" s="32" t="s">
        <v>468</v>
      </c>
      <c r="L62" s="31">
        <v>3</v>
      </c>
      <c r="M62" s="32" t="s">
        <v>211</v>
      </c>
      <c r="N62" s="50">
        <v>2</v>
      </c>
      <c r="O62" s="29">
        <v>2009</v>
      </c>
      <c r="P62" s="29" t="s">
        <v>212</v>
      </c>
      <c r="Q62" s="33">
        <v>1</v>
      </c>
      <c r="R62" s="51" t="s">
        <v>40</v>
      </c>
      <c r="S62" s="49">
        <v>9.37</v>
      </c>
      <c r="T62" s="70">
        <v>299.84</v>
      </c>
      <c r="U62" s="70">
        <v>239.87199999999999</v>
      </c>
      <c r="V62" s="31">
        <v>0.8</v>
      </c>
    </row>
    <row r="63" spans="1:22" s="30" customFormat="1" ht="49.5" customHeight="1">
      <c r="A63" s="72" t="s">
        <v>394</v>
      </c>
      <c r="B63" s="71" t="s">
        <v>469</v>
      </c>
      <c r="C63" s="71" t="s">
        <v>470</v>
      </c>
      <c r="D63" s="71"/>
      <c r="E63" s="71" t="s">
        <v>320</v>
      </c>
      <c r="F63" s="71" t="s">
        <v>471</v>
      </c>
      <c r="G63" s="71" t="s">
        <v>472</v>
      </c>
      <c r="H63" s="71" t="s">
        <v>473</v>
      </c>
      <c r="I63" s="71">
        <v>13</v>
      </c>
      <c r="J63" s="31" t="s">
        <v>87</v>
      </c>
      <c r="K63" s="32" t="s">
        <v>474</v>
      </c>
      <c r="L63" s="31">
        <v>1</v>
      </c>
      <c r="M63" s="32" t="s">
        <v>475</v>
      </c>
      <c r="N63" s="50">
        <v>300</v>
      </c>
      <c r="O63" s="29">
        <v>2010</v>
      </c>
      <c r="P63" s="29" t="s">
        <v>309</v>
      </c>
      <c r="Q63" s="33">
        <v>1</v>
      </c>
      <c r="R63" s="51" t="s">
        <v>402</v>
      </c>
      <c r="S63" s="49">
        <v>5.28</v>
      </c>
      <c r="T63" s="70">
        <v>792</v>
      </c>
      <c r="U63" s="70">
        <v>396</v>
      </c>
      <c r="V63" s="31">
        <v>0.5</v>
      </c>
    </row>
    <row r="64" spans="1:22" s="30" customFormat="1" ht="49.5" customHeight="1">
      <c r="A64" s="72"/>
      <c r="B64" s="71"/>
      <c r="C64" s="71"/>
      <c r="D64" s="71"/>
      <c r="E64" s="71"/>
      <c r="F64" s="71"/>
      <c r="G64" s="71"/>
      <c r="H64" s="71"/>
      <c r="I64" s="71"/>
      <c r="J64" s="31" t="s">
        <v>88</v>
      </c>
      <c r="K64" s="32" t="s">
        <v>217</v>
      </c>
      <c r="L64" s="31">
        <v>7</v>
      </c>
      <c r="M64" s="32" t="s">
        <v>475</v>
      </c>
      <c r="N64" s="50">
        <v>300</v>
      </c>
      <c r="O64" s="29">
        <v>2010</v>
      </c>
      <c r="P64" s="29" t="s">
        <v>213</v>
      </c>
      <c r="Q64" s="33">
        <v>1</v>
      </c>
      <c r="R64" s="51" t="s">
        <v>218</v>
      </c>
      <c r="S64" s="49">
        <v>5.28</v>
      </c>
      <c r="T64" s="70">
        <v>1823.4</v>
      </c>
      <c r="U64" s="70">
        <v>911.7</v>
      </c>
      <c r="V64" s="31">
        <v>0.5</v>
      </c>
    </row>
    <row r="65" spans="1:22" s="30" customFormat="1" ht="49.5" customHeight="1">
      <c r="A65" s="72"/>
      <c r="B65" s="71"/>
      <c r="C65" s="71"/>
      <c r="D65" s="71"/>
      <c r="E65" s="71"/>
      <c r="F65" s="71"/>
      <c r="G65" s="71"/>
      <c r="H65" s="71"/>
      <c r="I65" s="71"/>
      <c r="J65" s="31" t="s">
        <v>89</v>
      </c>
      <c r="K65" s="32" t="s">
        <v>476</v>
      </c>
      <c r="L65" s="31">
        <v>7</v>
      </c>
      <c r="M65" s="32" t="s">
        <v>477</v>
      </c>
      <c r="N65" s="50">
        <f>+N64-N66</f>
        <v>290</v>
      </c>
      <c r="O65" s="29">
        <v>2010</v>
      </c>
      <c r="P65" s="29" t="s">
        <v>213</v>
      </c>
      <c r="Q65" s="33">
        <v>1</v>
      </c>
      <c r="R65" s="51" t="s">
        <v>404</v>
      </c>
      <c r="S65" s="49">
        <v>5.28</v>
      </c>
      <c r="T65" s="70">
        <v>171749.6</v>
      </c>
      <c r="U65" s="70">
        <v>137399.68</v>
      </c>
      <c r="V65" s="31">
        <v>0.8</v>
      </c>
    </row>
    <row r="66" spans="1:22" s="30" customFormat="1" ht="49.5" customHeight="1">
      <c r="A66" s="72"/>
      <c r="B66" s="71"/>
      <c r="C66" s="71"/>
      <c r="D66" s="71"/>
      <c r="E66" s="71"/>
      <c r="F66" s="71"/>
      <c r="G66" s="71"/>
      <c r="H66" s="71"/>
      <c r="I66" s="71"/>
      <c r="J66" s="31" t="s">
        <v>90</v>
      </c>
      <c r="K66" s="32" t="s">
        <v>478</v>
      </c>
      <c r="L66" s="31">
        <v>11</v>
      </c>
      <c r="M66" s="32" t="s">
        <v>479</v>
      </c>
      <c r="N66" s="50">
        <v>10</v>
      </c>
      <c r="O66" s="29">
        <v>2010</v>
      </c>
      <c r="P66" s="29" t="s">
        <v>213</v>
      </c>
      <c r="Q66" s="33">
        <v>1</v>
      </c>
      <c r="R66" s="51" t="s">
        <v>404</v>
      </c>
      <c r="S66" s="49">
        <v>5.28</v>
      </c>
      <c r="T66" s="70">
        <v>14888</v>
      </c>
      <c r="U66" s="70">
        <v>11910.4</v>
      </c>
      <c r="V66" s="31">
        <v>0.8</v>
      </c>
    </row>
    <row r="67" spans="1:22" s="30" customFormat="1" ht="49.5" customHeight="1">
      <c r="A67" s="72"/>
      <c r="B67" s="71"/>
      <c r="C67" s="71"/>
      <c r="D67" s="71"/>
      <c r="E67" s="71"/>
      <c r="F67" s="71"/>
      <c r="G67" s="71"/>
      <c r="H67" s="71"/>
      <c r="I67" s="71"/>
      <c r="J67" s="31" t="s">
        <v>216</v>
      </c>
      <c r="K67" s="32" t="s">
        <v>480</v>
      </c>
      <c r="L67" s="31">
        <v>11</v>
      </c>
      <c r="M67" s="32" t="s">
        <v>479</v>
      </c>
      <c r="N67" s="50">
        <f>+N66</f>
        <v>10</v>
      </c>
      <c r="O67" s="29">
        <v>2010</v>
      </c>
      <c r="P67" s="29" t="s">
        <v>214</v>
      </c>
      <c r="Q67" s="33">
        <v>1</v>
      </c>
      <c r="R67" s="51" t="s">
        <v>404</v>
      </c>
      <c r="S67" s="49">
        <v>5.28</v>
      </c>
      <c r="T67" s="70">
        <v>2492</v>
      </c>
      <c r="U67" s="70">
        <v>1993.6</v>
      </c>
      <c r="V67" s="31">
        <v>0.8</v>
      </c>
    </row>
    <row r="68" spans="1:22" s="30" customFormat="1" ht="49.5" customHeight="1">
      <c r="A68" s="38" t="s">
        <v>394</v>
      </c>
      <c r="B68" s="32" t="s">
        <v>469</v>
      </c>
      <c r="C68" s="32" t="s">
        <v>470</v>
      </c>
      <c r="D68" s="32"/>
      <c r="E68" s="32" t="s">
        <v>320</v>
      </c>
      <c r="F68" s="32" t="s">
        <v>471</v>
      </c>
      <c r="G68" s="32" t="s">
        <v>481</v>
      </c>
      <c r="H68" s="32" t="s">
        <v>215</v>
      </c>
      <c r="I68" s="32">
        <v>13</v>
      </c>
      <c r="J68" s="62" t="s">
        <v>91</v>
      </c>
      <c r="K68" s="32" t="s">
        <v>482</v>
      </c>
      <c r="L68" s="31">
        <v>11</v>
      </c>
      <c r="M68" s="32" t="s">
        <v>479</v>
      </c>
      <c r="N68" s="50">
        <f>+N66</f>
        <v>10</v>
      </c>
      <c r="O68" s="29">
        <v>2010</v>
      </c>
      <c r="P68" s="29" t="s">
        <v>213</v>
      </c>
      <c r="Q68" s="33">
        <v>1</v>
      </c>
      <c r="R68" s="51" t="s">
        <v>404</v>
      </c>
      <c r="S68" s="49">
        <v>9.37</v>
      </c>
      <c r="T68" s="70">
        <v>942</v>
      </c>
      <c r="U68" s="70">
        <v>282.6</v>
      </c>
      <c r="V68" s="31">
        <v>0.3</v>
      </c>
    </row>
    <row r="69" spans="1:22" s="30" customFormat="1" ht="45.75" customHeight="1">
      <c r="A69" s="72" t="s">
        <v>394</v>
      </c>
      <c r="B69" s="71" t="s">
        <v>469</v>
      </c>
      <c r="C69" s="71" t="s">
        <v>470</v>
      </c>
      <c r="D69" s="71"/>
      <c r="E69" s="71" t="s">
        <v>320</v>
      </c>
      <c r="F69" s="71" t="s">
        <v>471</v>
      </c>
      <c r="G69" s="71" t="s">
        <v>483</v>
      </c>
      <c r="H69" s="71" t="s">
        <v>484</v>
      </c>
      <c r="I69" s="71">
        <v>13</v>
      </c>
      <c r="J69" s="31" t="s">
        <v>92</v>
      </c>
      <c r="K69" s="32" t="s">
        <v>485</v>
      </c>
      <c r="L69" s="31">
        <v>7</v>
      </c>
      <c r="M69" s="32" t="s">
        <v>477</v>
      </c>
      <c r="N69" s="50">
        <f>+N65</f>
        <v>290</v>
      </c>
      <c r="O69" s="29">
        <v>2010</v>
      </c>
      <c r="P69" s="29" t="s">
        <v>213</v>
      </c>
      <c r="Q69" s="33">
        <v>1</v>
      </c>
      <c r="R69" s="51" t="s">
        <v>404</v>
      </c>
      <c r="S69" s="49">
        <v>9.37</v>
      </c>
      <c r="T69" s="70">
        <v>7340.48</v>
      </c>
      <c r="U69" s="70">
        <v>2202.144</v>
      </c>
      <c r="V69" s="31">
        <v>0.3</v>
      </c>
    </row>
    <row r="70" spans="1:22" s="30" customFormat="1" ht="48" customHeight="1">
      <c r="A70" s="72"/>
      <c r="B70" s="71"/>
      <c r="C70" s="71"/>
      <c r="D70" s="71"/>
      <c r="E70" s="71"/>
      <c r="F70" s="71"/>
      <c r="G70" s="71"/>
      <c r="H70" s="71"/>
      <c r="I70" s="71"/>
      <c r="J70" s="31" t="s">
        <v>93</v>
      </c>
      <c r="K70" s="32" t="s">
        <v>486</v>
      </c>
      <c r="L70" s="31">
        <v>10</v>
      </c>
      <c r="M70" s="32" t="s">
        <v>477</v>
      </c>
      <c r="N70" s="50">
        <f>+N69*70%</f>
        <v>203</v>
      </c>
      <c r="O70" s="29">
        <v>2010</v>
      </c>
      <c r="P70" s="29" t="s">
        <v>310</v>
      </c>
      <c r="Q70" s="33">
        <v>1</v>
      </c>
      <c r="R70" s="51" t="s">
        <v>404</v>
      </c>
      <c r="S70" s="49">
        <v>9.37</v>
      </c>
      <c r="T70" s="70">
        <v>751.6075</v>
      </c>
      <c r="U70" s="70">
        <v>150.3215</v>
      </c>
      <c r="V70" s="31">
        <v>0.2</v>
      </c>
    </row>
    <row r="71" spans="1:22" s="30" customFormat="1" ht="37.5" customHeight="1">
      <c r="A71" s="72"/>
      <c r="B71" s="71"/>
      <c r="C71" s="71"/>
      <c r="D71" s="71"/>
      <c r="E71" s="71"/>
      <c r="F71" s="71"/>
      <c r="G71" s="71"/>
      <c r="H71" s="71"/>
      <c r="I71" s="71"/>
      <c r="J71" s="31" t="s">
        <v>94</v>
      </c>
      <c r="K71" s="32" t="s">
        <v>487</v>
      </c>
      <c r="L71" s="31">
        <v>10</v>
      </c>
      <c r="M71" s="32" t="s">
        <v>479</v>
      </c>
      <c r="N71" s="50">
        <f>+N66</f>
        <v>10</v>
      </c>
      <c r="O71" s="29">
        <v>2010</v>
      </c>
      <c r="P71" s="29" t="s">
        <v>213</v>
      </c>
      <c r="Q71" s="33">
        <v>1</v>
      </c>
      <c r="R71" s="51" t="s">
        <v>404</v>
      </c>
      <c r="S71" s="49">
        <v>9.37</v>
      </c>
      <c r="T71" s="70">
        <v>30.34</v>
      </c>
      <c r="U71" s="70">
        <v>6.068</v>
      </c>
      <c r="V71" s="31">
        <v>0.2</v>
      </c>
    </row>
    <row r="72" spans="1:22" s="30" customFormat="1" ht="37.5" customHeight="1">
      <c r="A72" s="38" t="s">
        <v>394</v>
      </c>
      <c r="B72" s="32" t="s">
        <v>469</v>
      </c>
      <c r="C72" s="32" t="s">
        <v>488</v>
      </c>
      <c r="D72" s="32"/>
      <c r="E72" s="32" t="s">
        <v>320</v>
      </c>
      <c r="F72" s="32" t="s">
        <v>471</v>
      </c>
      <c r="G72" s="32" t="s">
        <v>489</v>
      </c>
      <c r="H72" s="32" t="s">
        <v>490</v>
      </c>
      <c r="I72" s="32">
        <v>13</v>
      </c>
      <c r="J72" s="31" t="s">
        <v>95</v>
      </c>
      <c r="K72" s="32" t="s">
        <v>491</v>
      </c>
      <c r="L72" s="31">
        <v>7</v>
      </c>
      <c r="M72" s="32" t="s">
        <v>492</v>
      </c>
      <c r="N72" s="50">
        <v>12000</v>
      </c>
      <c r="O72" s="29">
        <v>2010</v>
      </c>
      <c r="P72" s="29" t="s">
        <v>311</v>
      </c>
      <c r="Q72" s="33">
        <v>0.2</v>
      </c>
      <c r="R72" s="51" t="s">
        <v>404</v>
      </c>
      <c r="S72" s="49">
        <v>5.28</v>
      </c>
      <c r="T72" s="70">
        <v>722880</v>
      </c>
      <c r="U72" s="70">
        <v>578304</v>
      </c>
      <c r="V72" s="31">
        <v>0.8</v>
      </c>
    </row>
    <row r="73" spans="1:22" s="30" customFormat="1" ht="33.75">
      <c r="A73" s="72" t="s">
        <v>394</v>
      </c>
      <c r="B73" s="71" t="s">
        <v>469</v>
      </c>
      <c r="C73" s="71" t="s">
        <v>488</v>
      </c>
      <c r="D73" s="71"/>
      <c r="E73" s="71" t="s">
        <v>320</v>
      </c>
      <c r="F73" s="71" t="s">
        <v>471</v>
      </c>
      <c r="G73" s="71" t="s">
        <v>493</v>
      </c>
      <c r="H73" s="71" t="s">
        <v>494</v>
      </c>
      <c r="I73" s="71">
        <v>13</v>
      </c>
      <c r="J73" s="31" t="s">
        <v>96</v>
      </c>
      <c r="K73" s="32" t="s">
        <v>495</v>
      </c>
      <c r="L73" s="31">
        <v>7</v>
      </c>
      <c r="M73" s="32" t="s">
        <v>221</v>
      </c>
      <c r="N73" s="50">
        <f>+N72/45/5</f>
        <v>53.333333333333336</v>
      </c>
      <c r="O73" s="29">
        <v>2010</v>
      </c>
      <c r="P73" s="29" t="s">
        <v>222</v>
      </c>
      <c r="Q73" s="33">
        <v>1</v>
      </c>
      <c r="R73" s="51" t="s">
        <v>404</v>
      </c>
      <c r="S73" s="49">
        <v>9.37</v>
      </c>
      <c r="T73" s="70">
        <v>8321.6</v>
      </c>
      <c r="U73" s="70">
        <v>2496.48</v>
      </c>
      <c r="V73" s="31">
        <v>0.3</v>
      </c>
    </row>
    <row r="74" spans="1:22" s="30" customFormat="1" ht="21.75" customHeight="1">
      <c r="A74" s="72"/>
      <c r="B74" s="71"/>
      <c r="C74" s="71"/>
      <c r="D74" s="71"/>
      <c r="E74" s="71"/>
      <c r="F74" s="71"/>
      <c r="G74" s="71"/>
      <c r="H74" s="71"/>
      <c r="I74" s="71"/>
      <c r="J74" s="31" t="s">
        <v>97</v>
      </c>
      <c r="K74" s="32" t="s">
        <v>496</v>
      </c>
      <c r="L74" s="31">
        <v>6</v>
      </c>
      <c r="M74" s="32" t="s">
        <v>219</v>
      </c>
      <c r="N74" s="50">
        <v>18</v>
      </c>
      <c r="O74" s="29">
        <v>2010</v>
      </c>
      <c r="P74" s="29" t="s">
        <v>220</v>
      </c>
      <c r="Q74" s="33">
        <v>1</v>
      </c>
      <c r="R74" s="51" t="s">
        <v>402</v>
      </c>
      <c r="S74" s="49">
        <v>9.37</v>
      </c>
      <c r="T74" s="70">
        <v>6746.4</v>
      </c>
      <c r="U74" s="70">
        <v>2023.92</v>
      </c>
      <c r="V74" s="31">
        <v>0.3</v>
      </c>
    </row>
    <row r="75" spans="1:22" s="30" customFormat="1" ht="38.25" customHeight="1">
      <c r="A75" s="72"/>
      <c r="B75" s="71"/>
      <c r="C75" s="71"/>
      <c r="D75" s="71"/>
      <c r="E75" s="71"/>
      <c r="F75" s="71"/>
      <c r="G75" s="71"/>
      <c r="H75" s="71"/>
      <c r="I75" s="71"/>
      <c r="J75" s="31" t="s">
        <v>98</v>
      </c>
      <c r="K75" s="32" t="s">
        <v>497</v>
      </c>
      <c r="L75" s="31">
        <v>10</v>
      </c>
      <c r="M75" s="32" t="s">
        <v>492</v>
      </c>
      <c r="N75" s="50">
        <f>+N72</f>
        <v>12000</v>
      </c>
      <c r="O75" s="29">
        <v>2010</v>
      </c>
      <c r="P75" s="29" t="s">
        <v>213</v>
      </c>
      <c r="Q75" s="33">
        <v>0.2</v>
      </c>
      <c r="R75" s="51" t="s">
        <v>404</v>
      </c>
      <c r="S75" s="49">
        <v>9.37</v>
      </c>
      <c r="T75" s="70">
        <v>8406</v>
      </c>
      <c r="U75" s="70">
        <v>1681.2</v>
      </c>
      <c r="V75" s="31">
        <v>0.2</v>
      </c>
    </row>
    <row r="76" spans="1:22" s="30" customFormat="1" ht="38.25" customHeight="1">
      <c r="A76" s="72" t="s">
        <v>394</v>
      </c>
      <c r="B76" s="71" t="s">
        <v>469</v>
      </c>
      <c r="C76" s="71" t="s">
        <v>498</v>
      </c>
      <c r="D76" s="71"/>
      <c r="E76" s="71" t="s">
        <v>320</v>
      </c>
      <c r="F76" s="71" t="s">
        <v>471</v>
      </c>
      <c r="G76" s="71" t="s">
        <v>499</v>
      </c>
      <c r="H76" s="71" t="s">
        <v>500</v>
      </c>
      <c r="I76" s="71">
        <v>6</v>
      </c>
      <c r="J76" s="31" t="s">
        <v>99</v>
      </c>
      <c r="K76" s="32" t="s">
        <v>224</v>
      </c>
      <c r="L76" s="31">
        <v>1</v>
      </c>
      <c r="M76" s="33" t="s">
        <v>501</v>
      </c>
      <c r="N76" s="50">
        <v>18</v>
      </c>
      <c r="O76" s="58">
        <v>39661</v>
      </c>
      <c r="P76" s="58">
        <v>39661</v>
      </c>
      <c r="Q76" s="33">
        <v>0.2</v>
      </c>
      <c r="R76" s="51" t="s">
        <v>402</v>
      </c>
      <c r="S76" s="49">
        <v>9.37</v>
      </c>
      <c r="T76" s="70">
        <v>33.732</v>
      </c>
      <c r="U76" s="70">
        <v>26.9856</v>
      </c>
      <c r="V76" s="31">
        <v>0.8</v>
      </c>
    </row>
    <row r="77" spans="1:22" s="30" customFormat="1" ht="38.25" customHeight="1">
      <c r="A77" s="72"/>
      <c r="B77" s="71"/>
      <c r="C77" s="71"/>
      <c r="D77" s="71"/>
      <c r="E77" s="71"/>
      <c r="F77" s="71"/>
      <c r="G77" s="71"/>
      <c r="H77" s="71"/>
      <c r="I77" s="71"/>
      <c r="J77" s="31" t="s">
        <v>100</v>
      </c>
      <c r="K77" s="32" t="s">
        <v>502</v>
      </c>
      <c r="L77" s="31">
        <v>5</v>
      </c>
      <c r="M77" s="33" t="s">
        <v>501</v>
      </c>
      <c r="N77" s="50">
        <v>18</v>
      </c>
      <c r="O77" s="58">
        <v>39661</v>
      </c>
      <c r="P77" s="58">
        <v>39661</v>
      </c>
      <c r="Q77" s="33">
        <v>0.2</v>
      </c>
      <c r="R77" s="51" t="s">
        <v>404</v>
      </c>
      <c r="S77" s="49">
        <v>9.37</v>
      </c>
      <c r="T77" s="70">
        <v>818.568</v>
      </c>
      <c r="U77" s="70">
        <v>654.8544</v>
      </c>
      <c r="V77" s="31">
        <v>0.8</v>
      </c>
    </row>
    <row r="78" spans="1:22" s="30" customFormat="1" ht="38.25" customHeight="1">
      <c r="A78" s="72"/>
      <c r="B78" s="71"/>
      <c r="C78" s="71"/>
      <c r="D78" s="71"/>
      <c r="E78" s="71"/>
      <c r="F78" s="71"/>
      <c r="G78" s="71"/>
      <c r="H78" s="71"/>
      <c r="I78" s="71"/>
      <c r="J78" s="31" t="s">
        <v>101</v>
      </c>
      <c r="K78" s="32" t="s">
        <v>503</v>
      </c>
      <c r="L78" s="31">
        <v>10</v>
      </c>
      <c r="M78" s="33" t="s">
        <v>501</v>
      </c>
      <c r="N78" s="50">
        <v>18</v>
      </c>
      <c r="O78" s="58">
        <v>39661</v>
      </c>
      <c r="P78" s="58">
        <v>39661</v>
      </c>
      <c r="Q78" s="33">
        <v>0.2</v>
      </c>
      <c r="R78" s="51" t="s">
        <v>404</v>
      </c>
      <c r="S78" s="49">
        <v>9.37</v>
      </c>
      <c r="T78" s="70">
        <v>43.70399999999999</v>
      </c>
      <c r="U78" s="70">
        <v>34.96319999999999</v>
      </c>
      <c r="V78" s="31">
        <v>0.8</v>
      </c>
    </row>
    <row r="79" spans="1:22" s="30" customFormat="1" ht="101.25">
      <c r="A79" s="38" t="s">
        <v>394</v>
      </c>
      <c r="B79" s="32" t="s">
        <v>469</v>
      </c>
      <c r="C79" s="32" t="s">
        <v>504</v>
      </c>
      <c r="D79" s="32"/>
      <c r="E79" s="32" t="s">
        <v>320</v>
      </c>
      <c r="F79" s="32" t="s">
        <v>471</v>
      </c>
      <c r="G79" s="32" t="s">
        <v>505</v>
      </c>
      <c r="H79" s="32" t="s">
        <v>506</v>
      </c>
      <c r="I79" s="32">
        <v>8</v>
      </c>
      <c r="J79" s="31" t="s">
        <v>102</v>
      </c>
      <c r="K79" s="32" t="s">
        <v>507</v>
      </c>
      <c r="L79" s="31">
        <v>5</v>
      </c>
      <c r="M79" s="32" t="s">
        <v>508</v>
      </c>
      <c r="N79" s="50">
        <f>+N75</f>
        <v>12000</v>
      </c>
      <c r="O79" s="29" t="s">
        <v>323</v>
      </c>
      <c r="P79" s="29" t="s">
        <v>225</v>
      </c>
      <c r="Q79" s="33">
        <v>0.2</v>
      </c>
      <c r="R79" s="51" t="s">
        <v>404</v>
      </c>
      <c r="S79" s="49">
        <v>5.28</v>
      </c>
      <c r="T79" s="70">
        <v>46286.4</v>
      </c>
      <c r="U79" s="70">
        <v>37029.12</v>
      </c>
      <c r="V79" s="31">
        <v>0.8</v>
      </c>
    </row>
    <row r="80" spans="1:22" s="30" customFormat="1" ht="59.25" customHeight="1">
      <c r="A80" s="38" t="s">
        <v>394</v>
      </c>
      <c r="B80" s="32" t="s">
        <v>469</v>
      </c>
      <c r="C80" s="32" t="s">
        <v>509</v>
      </c>
      <c r="D80" s="32"/>
      <c r="E80" s="32" t="s">
        <v>320</v>
      </c>
      <c r="F80" s="32" t="s">
        <v>471</v>
      </c>
      <c r="G80" s="32" t="s">
        <v>510</v>
      </c>
      <c r="H80" s="32" t="s">
        <v>511</v>
      </c>
      <c r="I80" s="32">
        <v>8</v>
      </c>
      <c r="J80" s="31" t="s">
        <v>103</v>
      </c>
      <c r="K80" s="32" t="s">
        <v>512</v>
      </c>
      <c r="L80" s="31">
        <v>5</v>
      </c>
      <c r="M80" s="32" t="s">
        <v>513</v>
      </c>
      <c r="N80" s="50">
        <v>0</v>
      </c>
      <c r="O80" s="29" t="s">
        <v>223</v>
      </c>
      <c r="P80" s="29" t="s">
        <v>223</v>
      </c>
      <c r="Q80" s="33">
        <v>1</v>
      </c>
      <c r="R80" s="51" t="s">
        <v>404</v>
      </c>
      <c r="S80" s="49">
        <v>5.28</v>
      </c>
      <c r="T80" s="70">
        <v>0</v>
      </c>
      <c r="U80" s="70">
        <v>0</v>
      </c>
      <c r="V80" s="31">
        <v>0.5</v>
      </c>
    </row>
    <row r="81" spans="1:22" s="30" customFormat="1" ht="33.75">
      <c r="A81" s="72" t="s">
        <v>394</v>
      </c>
      <c r="B81" s="71" t="s">
        <v>469</v>
      </c>
      <c r="C81" s="71" t="s">
        <v>504</v>
      </c>
      <c r="D81" s="71"/>
      <c r="E81" s="71" t="s">
        <v>320</v>
      </c>
      <c r="F81" s="71" t="s">
        <v>471</v>
      </c>
      <c r="G81" s="71" t="s">
        <v>514</v>
      </c>
      <c r="H81" s="71" t="s">
        <v>515</v>
      </c>
      <c r="I81" s="71">
        <v>6</v>
      </c>
      <c r="J81" s="31" t="s">
        <v>104</v>
      </c>
      <c r="K81" s="32" t="s">
        <v>516</v>
      </c>
      <c r="L81" s="31">
        <v>11</v>
      </c>
      <c r="M81" s="32" t="s">
        <v>508</v>
      </c>
      <c r="N81" s="50">
        <v>0</v>
      </c>
      <c r="O81" s="29" t="s">
        <v>223</v>
      </c>
      <c r="P81" s="29" t="s">
        <v>223</v>
      </c>
      <c r="Q81" s="33">
        <v>1</v>
      </c>
      <c r="R81" s="51" t="s">
        <v>404</v>
      </c>
      <c r="S81" s="49">
        <v>9.37</v>
      </c>
      <c r="T81" s="70">
        <v>0</v>
      </c>
      <c r="U81" s="70">
        <v>0</v>
      </c>
      <c r="V81" s="31">
        <v>0.3</v>
      </c>
    </row>
    <row r="82" spans="1:22" s="30" customFormat="1" ht="25.5" customHeight="1">
      <c r="A82" s="72"/>
      <c r="B82" s="71"/>
      <c r="C82" s="74"/>
      <c r="D82" s="71"/>
      <c r="E82" s="71"/>
      <c r="F82" s="71"/>
      <c r="G82" s="71"/>
      <c r="H82" s="71"/>
      <c r="I82" s="71"/>
      <c r="J82" s="31" t="s">
        <v>105</v>
      </c>
      <c r="K82" s="32" t="s">
        <v>517</v>
      </c>
      <c r="L82" s="31">
        <v>10</v>
      </c>
      <c r="M82" s="32" t="s">
        <v>508</v>
      </c>
      <c r="N82" s="50">
        <v>0</v>
      </c>
      <c r="O82" s="29" t="s">
        <v>223</v>
      </c>
      <c r="P82" s="29" t="s">
        <v>223</v>
      </c>
      <c r="Q82" s="33">
        <v>1</v>
      </c>
      <c r="R82" s="51" t="s">
        <v>404</v>
      </c>
      <c r="S82" s="49">
        <v>9.37</v>
      </c>
      <c r="T82" s="70">
        <v>0</v>
      </c>
      <c r="U82" s="70">
        <v>0</v>
      </c>
      <c r="V82" s="31">
        <v>0.5</v>
      </c>
    </row>
    <row r="83" spans="1:22" s="30" customFormat="1" ht="25.5" customHeight="1">
      <c r="A83" s="72" t="s">
        <v>394</v>
      </c>
      <c r="B83" s="71"/>
      <c r="C83" s="74">
        <v>45</v>
      </c>
      <c r="D83" s="71"/>
      <c r="E83" s="71" t="s">
        <v>320</v>
      </c>
      <c r="F83" s="71" t="s">
        <v>471</v>
      </c>
      <c r="G83" s="71" t="s">
        <v>518</v>
      </c>
      <c r="H83" s="71" t="s">
        <v>519</v>
      </c>
      <c r="I83" s="71">
        <v>5</v>
      </c>
      <c r="J83" s="31" t="s">
        <v>106</v>
      </c>
      <c r="K83" s="32" t="s">
        <v>520</v>
      </c>
      <c r="L83" s="31">
        <v>5</v>
      </c>
      <c r="M83" s="33" t="s">
        <v>521</v>
      </c>
      <c r="N83" s="50">
        <v>42</v>
      </c>
      <c r="O83" s="58">
        <v>40330</v>
      </c>
      <c r="P83" s="58">
        <v>40330</v>
      </c>
      <c r="Q83" s="33">
        <v>1</v>
      </c>
      <c r="R83" s="51" t="s">
        <v>404</v>
      </c>
      <c r="S83" s="49">
        <v>9.37</v>
      </c>
      <c r="T83" s="70">
        <v>18889.92</v>
      </c>
      <c r="U83" s="70">
        <v>3777.984</v>
      </c>
      <c r="V83" s="31">
        <v>0.2</v>
      </c>
    </row>
    <row r="84" spans="1:22" s="30" customFormat="1" ht="45">
      <c r="A84" s="72"/>
      <c r="B84" s="71"/>
      <c r="C84" s="71"/>
      <c r="D84" s="71"/>
      <c r="E84" s="71"/>
      <c r="F84" s="71"/>
      <c r="G84" s="71"/>
      <c r="H84" s="71"/>
      <c r="I84" s="71"/>
      <c r="J84" s="31" t="s">
        <v>107</v>
      </c>
      <c r="K84" s="32" t="s">
        <v>522</v>
      </c>
      <c r="L84" s="31">
        <v>9</v>
      </c>
      <c r="M84" s="32" t="s">
        <v>317</v>
      </c>
      <c r="N84" s="50">
        <v>1900</v>
      </c>
      <c r="O84" s="29" t="s">
        <v>323</v>
      </c>
      <c r="P84" s="29" t="s">
        <v>227</v>
      </c>
      <c r="Q84" s="33">
        <v>1</v>
      </c>
      <c r="R84" s="51" t="s">
        <v>226</v>
      </c>
      <c r="S84" s="49">
        <v>9.37</v>
      </c>
      <c r="T84" s="70">
        <v>3270.45</v>
      </c>
      <c r="U84" s="70">
        <v>2289.315</v>
      </c>
      <c r="V84" s="31">
        <v>0.7</v>
      </c>
    </row>
    <row r="85" spans="1:22" s="30" customFormat="1" ht="80.25" customHeight="1">
      <c r="A85" s="72" t="s">
        <v>394</v>
      </c>
      <c r="B85" s="71" t="s">
        <v>270</v>
      </c>
      <c r="C85" s="74" t="s">
        <v>271</v>
      </c>
      <c r="D85" s="71"/>
      <c r="E85" s="71" t="s">
        <v>320</v>
      </c>
      <c r="F85" s="71" t="s">
        <v>471</v>
      </c>
      <c r="G85" s="71" t="s">
        <v>523</v>
      </c>
      <c r="H85" s="71" t="s">
        <v>524</v>
      </c>
      <c r="I85" s="71">
        <v>3</v>
      </c>
      <c r="J85" s="31" t="s">
        <v>108</v>
      </c>
      <c r="K85" s="32" t="s">
        <v>525</v>
      </c>
      <c r="L85" s="31">
        <v>6</v>
      </c>
      <c r="M85" s="33" t="s">
        <v>521</v>
      </c>
      <c r="N85" s="50">
        <f>+N83</f>
        <v>42</v>
      </c>
      <c r="O85" s="29">
        <v>2010</v>
      </c>
      <c r="P85" s="29">
        <v>2010</v>
      </c>
      <c r="Q85" s="33">
        <v>12</v>
      </c>
      <c r="R85" s="51" t="s">
        <v>40</v>
      </c>
      <c r="S85" s="49">
        <v>9.37</v>
      </c>
      <c r="T85" s="70">
        <v>75559.68</v>
      </c>
      <c r="U85" s="70">
        <v>37779.84</v>
      </c>
      <c r="V85" s="31">
        <v>0.5</v>
      </c>
    </row>
    <row r="86" spans="1:22" s="30" customFormat="1" ht="80.25" customHeight="1">
      <c r="A86" s="72"/>
      <c r="B86" s="71"/>
      <c r="C86" s="74"/>
      <c r="D86" s="71"/>
      <c r="E86" s="71"/>
      <c r="F86" s="71"/>
      <c r="G86" s="71"/>
      <c r="H86" s="71"/>
      <c r="I86" s="71"/>
      <c r="J86" s="31" t="s">
        <v>109</v>
      </c>
      <c r="K86" s="32" t="s">
        <v>230</v>
      </c>
      <c r="L86" s="31">
        <v>10</v>
      </c>
      <c r="M86" s="33" t="s">
        <v>521</v>
      </c>
      <c r="N86" s="54">
        <f>+N85</f>
        <v>42</v>
      </c>
      <c r="O86" s="55">
        <v>2010</v>
      </c>
      <c r="P86" s="55">
        <v>2010</v>
      </c>
      <c r="Q86" s="42">
        <v>12</v>
      </c>
      <c r="R86" s="56" t="s">
        <v>228</v>
      </c>
      <c r="S86" s="57">
        <v>9.37</v>
      </c>
      <c r="T86" s="99">
        <v>5248.368</v>
      </c>
      <c r="U86" s="99">
        <v>4198.6944</v>
      </c>
      <c r="V86" s="100">
        <v>0.8</v>
      </c>
    </row>
    <row r="87" spans="1:22" s="30" customFormat="1" ht="33.75">
      <c r="A87" s="72"/>
      <c r="B87" s="71"/>
      <c r="C87" s="71"/>
      <c r="D87" s="71"/>
      <c r="E87" s="71"/>
      <c r="F87" s="71"/>
      <c r="G87" s="71"/>
      <c r="H87" s="71"/>
      <c r="I87" s="71"/>
      <c r="J87" s="31" t="s">
        <v>229</v>
      </c>
      <c r="K87" s="32" t="s">
        <v>231</v>
      </c>
      <c r="L87" s="31">
        <v>10</v>
      </c>
      <c r="M87" s="33" t="s">
        <v>521</v>
      </c>
      <c r="N87" s="50">
        <f>+N85</f>
        <v>42</v>
      </c>
      <c r="O87" s="29">
        <v>2010</v>
      </c>
      <c r="P87" s="29">
        <v>2010</v>
      </c>
      <c r="Q87" s="33">
        <v>1</v>
      </c>
      <c r="R87" s="51" t="s">
        <v>228</v>
      </c>
      <c r="S87" s="49">
        <v>9.37</v>
      </c>
      <c r="T87" s="70">
        <v>818.0339999999999</v>
      </c>
      <c r="U87" s="70">
        <v>654.4272</v>
      </c>
      <c r="V87" s="31">
        <v>0.8</v>
      </c>
    </row>
    <row r="88" spans="1:22" s="30" customFormat="1" ht="33.75">
      <c r="A88" s="72" t="s">
        <v>394</v>
      </c>
      <c r="B88" s="71" t="s">
        <v>526</v>
      </c>
      <c r="C88" s="71" t="s">
        <v>527</v>
      </c>
      <c r="D88" s="71"/>
      <c r="E88" s="71" t="s">
        <v>320</v>
      </c>
      <c r="F88" s="71" t="s">
        <v>471</v>
      </c>
      <c r="G88" s="71" t="s">
        <v>528</v>
      </c>
      <c r="H88" s="71" t="s">
        <v>529</v>
      </c>
      <c r="I88" s="71">
        <v>3</v>
      </c>
      <c r="J88" s="31" t="s">
        <v>110</v>
      </c>
      <c r="K88" s="32" t="s">
        <v>232</v>
      </c>
      <c r="L88" s="31">
        <v>10</v>
      </c>
      <c r="M88" s="32" t="s">
        <v>530</v>
      </c>
      <c r="N88" s="50">
        <v>100</v>
      </c>
      <c r="O88" s="29">
        <v>2009</v>
      </c>
      <c r="P88" s="29">
        <v>2009</v>
      </c>
      <c r="Q88" s="33">
        <v>1</v>
      </c>
      <c r="R88" s="51" t="s">
        <v>404</v>
      </c>
      <c r="S88" s="49">
        <v>9.37</v>
      </c>
      <c r="T88" s="70">
        <v>577.5</v>
      </c>
      <c r="U88" s="70">
        <v>462</v>
      </c>
      <c r="V88" s="31">
        <v>0.8</v>
      </c>
    </row>
    <row r="89" spans="1:22" s="30" customFormat="1" ht="36" customHeight="1">
      <c r="A89" s="72"/>
      <c r="B89" s="71"/>
      <c r="C89" s="71"/>
      <c r="D89" s="71"/>
      <c r="E89" s="71"/>
      <c r="F89" s="71"/>
      <c r="G89" s="71"/>
      <c r="H89" s="71"/>
      <c r="I89" s="71"/>
      <c r="J89" s="31" t="s">
        <v>111</v>
      </c>
      <c r="K89" s="32" t="s">
        <v>234</v>
      </c>
      <c r="L89" s="31">
        <v>6</v>
      </c>
      <c r="M89" s="32" t="s">
        <v>530</v>
      </c>
      <c r="N89" s="50">
        <v>100</v>
      </c>
      <c r="O89" s="29">
        <v>2009</v>
      </c>
      <c r="P89" s="29" t="s">
        <v>233</v>
      </c>
      <c r="Q89" s="33">
        <v>1</v>
      </c>
      <c r="R89" s="51" t="s">
        <v>235</v>
      </c>
      <c r="S89" s="49">
        <v>9.37</v>
      </c>
      <c r="T89" s="70">
        <v>483</v>
      </c>
      <c r="U89" s="70">
        <v>386.4</v>
      </c>
      <c r="V89" s="31">
        <v>0.8</v>
      </c>
    </row>
    <row r="90" spans="1:22" s="30" customFormat="1" ht="36" customHeight="1">
      <c r="A90" s="72"/>
      <c r="B90" s="71"/>
      <c r="C90" s="71"/>
      <c r="D90" s="71"/>
      <c r="E90" s="71"/>
      <c r="F90" s="71"/>
      <c r="G90" s="71"/>
      <c r="H90" s="71"/>
      <c r="I90" s="71"/>
      <c r="J90" s="31" t="s">
        <v>112</v>
      </c>
      <c r="K90" s="32" t="s">
        <v>531</v>
      </c>
      <c r="L90" s="31">
        <v>10</v>
      </c>
      <c r="M90" s="32" t="s">
        <v>532</v>
      </c>
      <c r="N90" s="50">
        <v>10</v>
      </c>
      <c r="O90" s="29">
        <v>2009</v>
      </c>
      <c r="P90" s="29">
        <v>2009</v>
      </c>
      <c r="Q90" s="33">
        <v>1</v>
      </c>
      <c r="R90" s="51" t="s">
        <v>404</v>
      </c>
      <c r="S90" s="49">
        <v>9.37</v>
      </c>
      <c r="T90" s="70">
        <v>56.55</v>
      </c>
      <c r="U90" s="70">
        <v>33.93</v>
      </c>
      <c r="V90" s="31">
        <v>0.6</v>
      </c>
    </row>
    <row r="91" spans="1:22" s="30" customFormat="1" ht="33.75">
      <c r="A91" s="72"/>
      <c r="B91" s="71"/>
      <c r="C91" s="71"/>
      <c r="D91" s="71"/>
      <c r="E91" s="71"/>
      <c r="F91" s="71"/>
      <c r="G91" s="71"/>
      <c r="H91" s="71"/>
      <c r="I91" s="71"/>
      <c r="J91" s="31" t="s">
        <v>113</v>
      </c>
      <c r="K91" s="32" t="s">
        <v>236</v>
      </c>
      <c r="L91" s="31">
        <v>10</v>
      </c>
      <c r="M91" s="32" t="s">
        <v>533</v>
      </c>
      <c r="N91" s="50">
        <v>0</v>
      </c>
      <c r="O91" s="29">
        <v>2009</v>
      </c>
      <c r="P91" s="29">
        <v>2009</v>
      </c>
      <c r="Q91" s="33">
        <v>1</v>
      </c>
      <c r="R91" s="51" t="s">
        <v>235</v>
      </c>
      <c r="S91" s="49">
        <v>9.37</v>
      </c>
      <c r="T91" s="70">
        <v>0</v>
      </c>
      <c r="U91" s="70">
        <v>0</v>
      </c>
      <c r="V91" s="31">
        <v>0.9</v>
      </c>
    </row>
    <row r="92" spans="1:22" s="30" customFormat="1" ht="18" customHeight="1">
      <c r="A92" s="72" t="s">
        <v>394</v>
      </c>
      <c r="B92" s="71"/>
      <c r="C92" s="71" t="s">
        <v>534</v>
      </c>
      <c r="D92" s="71"/>
      <c r="E92" s="71" t="s">
        <v>320</v>
      </c>
      <c r="F92" s="71" t="s">
        <v>471</v>
      </c>
      <c r="G92" s="71" t="s">
        <v>535</v>
      </c>
      <c r="H92" s="71" t="s">
        <v>536</v>
      </c>
      <c r="I92" s="71">
        <v>3</v>
      </c>
      <c r="J92" s="31" t="s">
        <v>114</v>
      </c>
      <c r="K92" s="32" t="s">
        <v>537</v>
      </c>
      <c r="L92" s="31">
        <v>1</v>
      </c>
      <c r="M92" s="32" t="s">
        <v>237</v>
      </c>
      <c r="N92" s="50">
        <f>260+272</f>
        <v>532</v>
      </c>
      <c r="O92" s="29">
        <v>2010</v>
      </c>
      <c r="P92" s="29">
        <v>2010</v>
      </c>
      <c r="Q92" s="33">
        <v>0.2</v>
      </c>
      <c r="R92" s="51" t="s">
        <v>402</v>
      </c>
      <c r="S92" s="49">
        <v>9.37</v>
      </c>
      <c r="T92" s="70">
        <v>498.484</v>
      </c>
      <c r="U92" s="70">
        <v>249.242</v>
      </c>
      <c r="V92" s="31">
        <v>0.5</v>
      </c>
    </row>
    <row r="93" spans="1:22" s="30" customFormat="1" ht="33.75">
      <c r="A93" s="72"/>
      <c r="B93" s="71"/>
      <c r="C93" s="71"/>
      <c r="D93" s="71"/>
      <c r="E93" s="71"/>
      <c r="F93" s="71"/>
      <c r="G93" s="71"/>
      <c r="H93" s="71"/>
      <c r="I93" s="71"/>
      <c r="J93" s="31" t="s">
        <v>115</v>
      </c>
      <c r="K93" s="32" t="s">
        <v>540</v>
      </c>
      <c r="L93" s="31">
        <v>5</v>
      </c>
      <c r="M93" s="32" t="s">
        <v>238</v>
      </c>
      <c r="N93" s="50">
        <f>+(260+171)/5</f>
        <v>86.2</v>
      </c>
      <c r="O93" s="29">
        <v>2009</v>
      </c>
      <c r="P93" s="29" t="s">
        <v>239</v>
      </c>
      <c r="Q93" s="33">
        <v>1</v>
      </c>
      <c r="R93" s="51" t="s">
        <v>404</v>
      </c>
      <c r="S93" s="49">
        <v>9.37</v>
      </c>
      <c r="T93" s="70">
        <v>10642.71808139535</v>
      </c>
      <c r="U93" s="70">
        <v>10642.71808139535</v>
      </c>
      <c r="V93" s="31">
        <v>1</v>
      </c>
    </row>
    <row r="94" spans="1:22" s="30" customFormat="1" ht="33.75">
      <c r="A94" s="72"/>
      <c r="B94" s="71"/>
      <c r="C94" s="71"/>
      <c r="D94" s="71"/>
      <c r="E94" s="71"/>
      <c r="F94" s="71"/>
      <c r="G94" s="71"/>
      <c r="H94" s="71"/>
      <c r="I94" s="71"/>
      <c r="J94" s="31" t="s">
        <v>115</v>
      </c>
      <c r="K94" s="32" t="s">
        <v>538</v>
      </c>
      <c r="L94" s="31">
        <v>5</v>
      </c>
      <c r="M94" s="32" t="s">
        <v>539</v>
      </c>
      <c r="N94" s="50">
        <f>+N93/2</f>
        <v>43.1</v>
      </c>
      <c r="O94" s="29">
        <v>2009</v>
      </c>
      <c r="P94" s="29" t="s">
        <v>240</v>
      </c>
      <c r="Q94" s="33">
        <v>1</v>
      </c>
      <c r="R94" s="51" t="s">
        <v>404</v>
      </c>
      <c r="S94" s="49">
        <v>9.37</v>
      </c>
      <c r="T94" s="70">
        <v>90836.6228255814</v>
      </c>
      <c r="U94" s="70">
        <v>72669.29826046513</v>
      </c>
      <c r="V94" s="31">
        <v>0.8</v>
      </c>
    </row>
    <row r="95" spans="1:22" s="30" customFormat="1" ht="34.5" customHeight="1">
      <c r="A95" s="72" t="s">
        <v>394</v>
      </c>
      <c r="B95" s="71"/>
      <c r="C95" s="71" t="s">
        <v>541</v>
      </c>
      <c r="D95" s="71" t="s">
        <v>395</v>
      </c>
      <c r="E95" s="71" t="s">
        <v>320</v>
      </c>
      <c r="F95" s="71" t="s">
        <v>396</v>
      </c>
      <c r="G95" s="71" t="s">
        <v>542</v>
      </c>
      <c r="H95" s="71" t="s">
        <v>247</v>
      </c>
      <c r="I95" s="71">
        <v>2</v>
      </c>
      <c r="J95" s="31" t="s">
        <v>116</v>
      </c>
      <c r="K95" s="32" t="s">
        <v>543</v>
      </c>
      <c r="L95" s="31">
        <v>1</v>
      </c>
      <c r="M95" s="32" t="s">
        <v>544</v>
      </c>
      <c r="N95" s="50">
        <v>382</v>
      </c>
      <c r="O95" s="29" t="s">
        <v>241</v>
      </c>
      <c r="P95" s="29" t="s">
        <v>241</v>
      </c>
      <c r="Q95" s="33">
        <v>1</v>
      </c>
      <c r="R95" s="51" t="s">
        <v>402</v>
      </c>
      <c r="S95" s="49">
        <v>9.37</v>
      </c>
      <c r="T95" s="70">
        <v>1789.67</v>
      </c>
      <c r="U95" s="70">
        <v>536.901</v>
      </c>
      <c r="V95" s="31">
        <v>0.3</v>
      </c>
    </row>
    <row r="96" spans="1:22" s="30" customFormat="1" ht="34.5" customHeight="1">
      <c r="A96" s="72"/>
      <c r="B96" s="71"/>
      <c r="C96" s="71"/>
      <c r="D96" s="71"/>
      <c r="E96" s="71"/>
      <c r="F96" s="71"/>
      <c r="G96" s="71"/>
      <c r="H96" s="71"/>
      <c r="I96" s="71"/>
      <c r="J96" s="31" t="s">
        <v>117</v>
      </c>
      <c r="K96" s="32" t="s">
        <v>545</v>
      </c>
      <c r="L96" s="31">
        <v>5</v>
      </c>
      <c r="M96" s="32" t="s">
        <v>544</v>
      </c>
      <c r="N96" s="50">
        <f>+N95</f>
        <v>382</v>
      </c>
      <c r="O96" s="29" t="s">
        <v>241</v>
      </c>
      <c r="P96" s="29" t="s">
        <v>241</v>
      </c>
      <c r="Q96" s="33">
        <v>1</v>
      </c>
      <c r="R96" s="51" t="s">
        <v>404</v>
      </c>
      <c r="S96" s="49">
        <v>9.37</v>
      </c>
      <c r="T96" s="70">
        <v>52604.456</v>
      </c>
      <c r="U96" s="70">
        <v>42083.5648</v>
      </c>
      <c r="V96" s="31">
        <v>0.8</v>
      </c>
    </row>
    <row r="97" spans="1:22" s="30" customFormat="1" ht="33.75">
      <c r="A97" s="72"/>
      <c r="B97" s="71"/>
      <c r="C97" s="71"/>
      <c r="D97" s="71"/>
      <c r="E97" s="71"/>
      <c r="F97" s="71"/>
      <c r="G97" s="71"/>
      <c r="H97" s="71"/>
      <c r="I97" s="71"/>
      <c r="J97" s="31" t="s">
        <v>118</v>
      </c>
      <c r="K97" s="32" t="s">
        <v>546</v>
      </c>
      <c r="L97" s="31">
        <v>5</v>
      </c>
      <c r="M97" s="32" t="s">
        <v>547</v>
      </c>
      <c r="N97" s="50">
        <v>3</v>
      </c>
      <c r="O97" s="29">
        <v>2009</v>
      </c>
      <c r="P97" s="29">
        <v>2009</v>
      </c>
      <c r="Q97" s="33">
        <v>1</v>
      </c>
      <c r="R97" s="51" t="s">
        <v>404</v>
      </c>
      <c r="S97" s="49">
        <v>9.37</v>
      </c>
      <c r="T97" s="70">
        <v>119.30850000000001</v>
      </c>
      <c r="U97" s="70">
        <v>95.44680000000001</v>
      </c>
      <c r="V97" s="31">
        <v>0.8</v>
      </c>
    </row>
    <row r="98" spans="1:22" s="30" customFormat="1" ht="45">
      <c r="A98" s="72" t="s">
        <v>394</v>
      </c>
      <c r="B98" s="71"/>
      <c r="C98" s="71" t="s">
        <v>541</v>
      </c>
      <c r="D98" s="71" t="s">
        <v>395</v>
      </c>
      <c r="E98" s="71" t="s">
        <v>320</v>
      </c>
      <c r="F98" s="71" t="s">
        <v>396</v>
      </c>
      <c r="G98" s="71" t="s">
        <v>551</v>
      </c>
      <c r="H98" s="71" t="s">
        <v>248</v>
      </c>
      <c r="I98" s="71">
        <v>2</v>
      </c>
      <c r="J98" s="31" t="s">
        <v>119</v>
      </c>
      <c r="K98" s="32" t="s">
        <v>242</v>
      </c>
      <c r="L98" s="31">
        <v>6</v>
      </c>
      <c r="M98" s="32" t="s">
        <v>243</v>
      </c>
      <c r="N98" s="50">
        <v>900</v>
      </c>
      <c r="O98" s="29">
        <v>2010</v>
      </c>
      <c r="P98" s="29" t="s">
        <v>244</v>
      </c>
      <c r="Q98" s="33">
        <v>1</v>
      </c>
      <c r="R98" s="51" t="s">
        <v>404</v>
      </c>
      <c r="S98" s="49">
        <v>9.37</v>
      </c>
      <c r="T98" s="70">
        <v>4291.614</v>
      </c>
      <c r="U98" s="70">
        <v>2574.9683999999997</v>
      </c>
      <c r="V98" s="31">
        <v>0.6</v>
      </c>
    </row>
    <row r="99" spans="1:22" s="30" customFormat="1" ht="59.25" customHeight="1">
      <c r="A99" s="72"/>
      <c r="B99" s="71"/>
      <c r="C99" s="71"/>
      <c r="D99" s="71"/>
      <c r="E99" s="71"/>
      <c r="F99" s="71"/>
      <c r="G99" s="71"/>
      <c r="H99" s="71"/>
      <c r="I99" s="71"/>
      <c r="J99" s="31" t="s">
        <v>249</v>
      </c>
      <c r="K99" s="32" t="s">
        <v>242</v>
      </c>
      <c r="L99" s="31">
        <v>6</v>
      </c>
      <c r="M99" s="32" t="s">
        <v>243</v>
      </c>
      <c r="N99" s="50">
        <v>900</v>
      </c>
      <c r="O99" s="29">
        <v>2010</v>
      </c>
      <c r="P99" s="29" t="s">
        <v>244</v>
      </c>
      <c r="Q99" s="33">
        <v>1</v>
      </c>
      <c r="R99" s="51" t="s">
        <v>404</v>
      </c>
      <c r="S99" s="49">
        <v>9.37</v>
      </c>
      <c r="T99" s="70">
        <v>4291.614</v>
      </c>
      <c r="U99" s="70">
        <v>2574.9683999999997</v>
      </c>
      <c r="V99" s="31">
        <v>0.6</v>
      </c>
    </row>
    <row r="100" spans="1:22" s="30" customFormat="1" ht="59.25" customHeight="1">
      <c r="A100" s="72"/>
      <c r="B100" s="71"/>
      <c r="C100" s="71"/>
      <c r="D100" s="71"/>
      <c r="E100" s="71"/>
      <c r="F100" s="71"/>
      <c r="G100" s="71"/>
      <c r="H100" s="71"/>
      <c r="I100" s="71"/>
      <c r="J100" s="31" t="s">
        <v>250</v>
      </c>
      <c r="K100" s="32" t="s">
        <v>548</v>
      </c>
      <c r="L100" s="31">
        <v>10</v>
      </c>
      <c r="M100" s="32" t="s">
        <v>549</v>
      </c>
      <c r="N100" s="50">
        <v>0</v>
      </c>
      <c r="O100" s="66" t="s">
        <v>322</v>
      </c>
      <c r="P100" s="29" t="s">
        <v>245</v>
      </c>
      <c r="Q100" s="33">
        <v>12</v>
      </c>
      <c r="R100" s="51" t="s">
        <v>404</v>
      </c>
      <c r="S100" s="49">
        <v>9.37</v>
      </c>
      <c r="T100" s="70">
        <v>0</v>
      </c>
      <c r="U100" s="70">
        <v>0</v>
      </c>
      <c r="V100" s="31">
        <v>0.7</v>
      </c>
    </row>
    <row r="101" spans="1:22" s="30" customFormat="1" ht="22.5">
      <c r="A101" s="72"/>
      <c r="B101" s="71"/>
      <c r="C101" s="71"/>
      <c r="D101" s="71"/>
      <c r="E101" s="71"/>
      <c r="F101" s="71"/>
      <c r="G101" s="71"/>
      <c r="H101" s="71"/>
      <c r="I101" s="71"/>
      <c r="J101" s="31" t="s">
        <v>251</v>
      </c>
      <c r="K101" s="32" t="s">
        <v>550</v>
      </c>
      <c r="L101" s="31">
        <v>10</v>
      </c>
      <c r="M101" s="32" t="s">
        <v>549</v>
      </c>
      <c r="N101" s="50">
        <v>0</v>
      </c>
      <c r="O101" s="66" t="s">
        <v>322</v>
      </c>
      <c r="P101" s="29" t="s">
        <v>245</v>
      </c>
      <c r="Q101" s="33">
        <v>12</v>
      </c>
      <c r="R101" s="51" t="s">
        <v>404</v>
      </c>
      <c r="S101" s="49">
        <v>9.37</v>
      </c>
      <c r="T101" s="70">
        <v>0</v>
      </c>
      <c r="U101" s="70">
        <v>0</v>
      </c>
      <c r="V101" s="31">
        <v>0.7</v>
      </c>
    </row>
    <row r="102" spans="1:22" s="30" customFormat="1" ht="47.25" customHeight="1">
      <c r="A102" s="38" t="s">
        <v>394</v>
      </c>
      <c r="B102" s="32"/>
      <c r="C102" s="32">
        <v>80</v>
      </c>
      <c r="D102" s="32"/>
      <c r="E102" s="32" t="s">
        <v>320</v>
      </c>
      <c r="F102" s="32" t="s">
        <v>471</v>
      </c>
      <c r="G102" s="32" t="s">
        <v>552</v>
      </c>
      <c r="H102" s="32" t="s">
        <v>553</v>
      </c>
      <c r="I102" s="32">
        <v>5</v>
      </c>
      <c r="J102" s="62" t="s">
        <v>120</v>
      </c>
      <c r="K102" s="32" t="s">
        <v>553</v>
      </c>
      <c r="L102" s="31">
        <v>9</v>
      </c>
      <c r="M102" s="32" t="s">
        <v>549</v>
      </c>
      <c r="N102" s="50">
        <v>450</v>
      </c>
      <c r="O102" s="29">
        <v>2010</v>
      </c>
      <c r="P102" s="29" t="s">
        <v>254</v>
      </c>
      <c r="Q102" s="33">
        <v>1</v>
      </c>
      <c r="R102" s="51" t="s">
        <v>226</v>
      </c>
      <c r="S102" s="49">
        <v>9.37</v>
      </c>
      <c r="T102" s="70">
        <v>4495.5</v>
      </c>
      <c r="U102" s="70">
        <v>1348.65</v>
      </c>
      <c r="V102" s="31">
        <v>0.3</v>
      </c>
    </row>
    <row r="103" spans="1:22" s="30" customFormat="1" ht="59.25" customHeight="1">
      <c r="A103" s="38" t="s">
        <v>394</v>
      </c>
      <c r="B103" s="32" t="s">
        <v>554</v>
      </c>
      <c r="C103" s="32" t="s">
        <v>253</v>
      </c>
      <c r="D103" s="32" t="s">
        <v>395</v>
      </c>
      <c r="E103" s="32" t="s">
        <v>320</v>
      </c>
      <c r="F103" s="32" t="s">
        <v>396</v>
      </c>
      <c r="G103" s="32" t="s">
        <v>555</v>
      </c>
      <c r="H103" s="32" t="s">
        <v>252</v>
      </c>
      <c r="I103" s="32">
        <v>4</v>
      </c>
      <c r="J103" s="62" t="s">
        <v>121</v>
      </c>
      <c r="K103" s="32" t="s">
        <v>556</v>
      </c>
      <c r="L103" s="31">
        <v>6</v>
      </c>
      <c r="M103" s="32" t="s">
        <v>246</v>
      </c>
      <c r="N103" s="50">
        <f>+N98*3</f>
        <v>2700</v>
      </c>
      <c r="O103" s="29" t="s">
        <v>323</v>
      </c>
      <c r="P103" s="29" t="s">
        <v>214</v>
      </c>
      <c r="Q103" s="33">
        <v>1</v>
      </c>
      <c r="R103" s="51" t="s">
        <v>404</v>
      </c>
      <c r="S103" s="49">
        <v>9.37</v>
      </c>
      <c r="T103" s="70">
        <v>12874.841999999999</v>
      </c>
      <c r="U103" s="70">
        <v>7724.905199999999</v>
      </c>
      <c r="V103" s="31">
        <v>0.6</v>
      </c>
    </row>
    <row r="104" spans="1:22" s="30" customFormat="1" ht="22.5">
      <c r="A104" s="72" t="s">
        <v>394</v>
      </c>
      <c r="B104" s="71" t="s">
        <v>557</v>
      </c>
      <c r="C104" s="71" t="s">
        <v>558</v>
      </c>
      <c r="D104" s="71"/>
      <c r="E104" s="71" t="s">
        <v>320</v>
      </c>
      <c r="F104" s="71" t="s">
        <v>471</v>
      </c>
      <c r="G104" s="71" t="s">
        <v>559</v>
      </c>
      <c r="H104" s="71" t="s">
        <v>560</v>
      </c>
      <c r="I104" s="71">
        <v>6</v>
      </c>
      <c r="J104" s="31" t="s">
        <v>122</v>
      </c>
      <c r="K104" s="32" t="s">
        <v>561</v>
      </c>
      <c r="L104" s="31">
        <v>5</v>
      </c>
      <c r="M104" s="32" t="s">
        <v>562</v>
      </c>
      <c r="N104" s="50">
        <f>3389+12375</f>
        <v>15764</v>
      </c>
      <c r="O104" s="29">
        <v>2009</v>
      </c>
      <c r="P104" s="29" t="s">
        <v>255</v>
      </c>
      <c r="Q104" s="33">
        <v>1</v>
      </c>
      <c r="R104" s="51" t="s">
        <v>226</v>
      </c>
      <c r="S104" s="49">
        <v>9.37</v>
      </c>
      <c r="T104" s="70">
        <v>158467.61</v>
      </c>
      <c r="U104" s="70">
        <v>47540.283</v>
      </c>
      <c r="V104" s="31">
        <v>0.3</v>
      </c>
    </row>
    <row r="105" spans="1:22" s="30" customFormat="1" ht="33.75">
      <c r="A105" s="72"/>
      <c r="B105" s="71"/>
      <c r="C105" s="71"/>
      <c r="D105" s="71"/>
      <c r="E105" s="71"/>
      <c r="F105" s="71"/>
      <c r="G105" s="71"/>
      <c r="H105" s="71"/>
      <c r="I105" s="71"/>
      <c r="J105" s="31" t="s">
        <v>123</v>
      </c>
      <c r="K105" s="32" t="s">
        <v>563</v>
      </c>
      <c r="L105" s="31">
        <v>11</v>
      </c>
      <c r="M105" s="32" t="s">
        <v>564</v>
      </c>
      <c r="N105" s="50">
        <f>+N104</f>
        <v>15764</v>
      </c>
      <c r="O105" s="29">
        <v>2009</v>
      </c>
      <c r="P105" s="29" t="s">
        <v>256</v>
      </c>
      <c r="Q105" s="33">
        <v>4</v>
      </c>
      <c r="R105" s="51" t="s">
        <v>404</v>
      </c>
      <c r="S105" s="49">
        <v>9.37</v>
      </c>
      <c r="T105" s="70">
        <v>590834.72</v>
      </c>
      <c r="U105" s="70">
        <v>177250.416</v>
      </c>
      <c r="V105" s="31">
        <v>0.3</v>
      </c>
    </row>
    <row r="106" spans="1:22" s="30" customFormat="1" ht="24" customHeight="1">
      <c r="A106" s="72"/>
      <c r="B106" s="71"/>
      <c r="C106" s="71"/>
      <c r="D106" s="71"/>
      <c r="E106" s="71"/>
      <c r="F106" s="71"/>
      <c r="G106" s="71"/>
      <c r="H106" s="71"/>
      <c r="I106" s="71"/>
      <c r="J106" s="31" t="s">
        <v>124</v>
      </c>
      <c r="K106" s="32" t="s">
        <v>565</v>
      </c>
      <c r="L106" s="31">
        <v>6</v>
      </c>
      <c r="M106" s="32" t="s">
        <v>564</v>
      </c>
      <c r="N106" s="50">
        <f>+N104</f>
        <v>15764</v>
      </c>
      <c r="O106" s="29">
        <v>2009</v>
      </c>
      <c r="P106" s="29" t="s">
        <v>256</v>
      </c>
      <c r="Q106" s="33">
        <v>1</v>
      </c>
      <c r="R106" s="51" t="s">
        <v>404</v>
      </c>
      <c r="S106" s="49">
        <v>9.37</v>
      </c>
      <c r="T106" s="70">
        <v>25406.31333333333</v>
      </c>
      <c r="U106" s="70">
        <v>12703.156666666666</v>
      </c>
      <c r="V106" s="31">
        <v>0.5</v>
      </c>
    </row>
    <row r="107" spans="1:22" s="30" customFormat="1" ht="24" customHeight="1">
      <c r="A107" s="72"/>
      <c r="B107" s="71"/>
      <c r="C107" s="71"/>
      <c r="D107" s="71"/>
      <c r="E107" s="71"/>
      <c r="F107" s="71"/>
      <c r="G107" s="71"/>
      <c r="H107" s="71"/>
      <c r="I107" s="71"/>
      <c r="J107" s="31" t="s">
        <v>125</v>
      </c>
      <c r="K107" s="32" t="s">
        <v>566</v>
      </c>
      <c r="L107" s="31">
        <v>10</v>
      </c>
      <c r="M107" s="32" t="s">
        <v>564</v>
      </c>
      <c r="N107" s="50">
        <f>+N106</f>
        <v>15764</v>
      </c>
      <c r="O107" s="29">
        <v>2009</v>
      </c>
      <c r="P107" s="29" t="s">
        <v>256</v>
      </c>
      <c r="Q107" s="33">
        <v>12</v>
      </c>
      <c r="R107" s="51" t="s">
        <v>404</v>
      </c>
      <c r="S107" s="49">
        <v>9.37</v>
      </c>
      <c r="T107" s="70">
        <v>158617.36800000002</v>
      </c>
      <c r="U107" s="70">
        <v>111032.1576</v>
      </c>
      <c r="V107" s="31">
        <v>0.7</v>
      </c>
    </row>
    <row r="108" spans="1:22" s="30" customFormat="1" ht="24.75" customHeight="1">
      <c r="A108" s="72"/>
      <c r="B108" s="71"/>
      <c r="C108" s="71"/>
      <c r="D108" s="71"/>
      <c r="E108" s="71"/>
      <c r="F108" s="71"/>
      <c r="G108" s="71"/>
      <c r="H108" s="71"/>
      <c r="I108" s="71"/>
      <c r="J108" s="31" t="s">
        <v>126</v>
      </c>
      <c r="K108" s="32" t="s">
        <v>567</v>
      </c>
      <c r="L108" s="31">
        <v>10</v>
      </c>
      <c r="M108" s="32" t="s">
        <v>564</v>
      </c>
      <c r="N108" s="50">
        <f>+N107</f>
        <v>15764</v>
      </c>
      <c r="O108" s="29">
        <v>2009</v>
      </c>
      <c r="P108" s="29" t="s">
        <v>256</v>
      </c>
      <c r="Q108" s="33">
        <v>1</v>
      </c>
      <c r="R108" s="51" t="s">
        <v>404</v>
      </c>
      <c r="S108" s="49">
        <v>9.37</v>
      </c>
      <c r="T108" s="70">
        <v>7385.433999999999</v>
      </c>
      <c r="U108" s="70">
        <v>5169.803799999999</v>
      </c>
      <c r="V108" s="31">
        <v>0.7</v>
      </c>
    </row>
    <row r="109" spans="1:22" s="30" customFormat="1" ht="33.75">
      <c r="A109" s="72"/>
      <c r="B109" s="71"/>
      <c r="C109" s="71"/>
      <c r="D109" s="71"/>
      <c r="E109" s="71"/>
      <c r="F109" s="71"/>
      <c r="G109" s="71"/>
      <c r="H109" s="71"/>
      <c r="I109" s="71"/>
      <c r="J109" s="31" t="s">
        <v>127</v>
      </c>
      <c r="K109" s="32" t="s">
        <v>568</v>
      </c>
      <c r="L109" s="31">
        <v>6</v>
      </c>
      <c r="M109" s="32" t="s">
        <v>564</v>
      </c>
      <c r="N109" s="50">
        <f>+N108</f>
        <v>15764</v>
      </c>
      <c r="O109" s="29">
        <v>2009</v>
      </c>
      <c r="P109" s="29" t="s">
        <v>256</v>
      </c>
      <c r="Q109" s="33">
        <v>26</v>
      </c>
      <c r="R109" s="51" t="s">
        <v>404</v>
      </c>
      <c r="S109" s="49">
        <v>9.37</v>
      </c>
      <c r="T109" s="70">
        <v>660564.1466666666</v>
      </c>
      <c r="U109" s="70">
        <v>462394.9026666666</v>
      </c>
      <c r="V109" s="31">
        <v>0.7</v>
      </c>
    </row>
    <row r="110" spans="1:22" s="30" customFormat="1" ht="22.5">
      <c r="A110" s="72"/>
      <c r="B110" s="71"/>
      <c r="C110" s="71"/>
      <c r="D110" s="71"/>
      <c r="E110" s="71"/>
      <c r="F110" s="71"/>
      <c r="G110" s="71"/>
      <c r="H110" s="71"/>
      <c r="I110" s="71"/>
      <c r="J110" s="31" t="s">
        <v>128</v>
      </c>
      <c r="K110" s="32" t="s">
        <v>569</v>
      </c>
      <c r="L110" s="31">
        <v>10</v>
      </c>
      <c r="M110" s="32" t="s">
        <v>564</v>
      </c>
      <c r="N110" s="50">
        <f>+N109</f>
        <v>15764</v>
      </c>
      <c r="O110" s="29">
        <v>2009</v>
      </c>
      <c r="P110" s="29" t="s">
        <v>256</v>
      </c>
      <c r="Q110" s="33">
        <v>1</v>
      </c>
      <c r="R110" s="51" t="s">
        <v>404</v>
      </c>
      <c r="S110" s="49">
        <v>9.37</v>
      </c>
      <c r="T110" s="70">
        <v>13218.114</v>
      </c>
      <c r="U110" s="70">
        <v>9252.6798</v>
      </c>
      <c r="V110" s="31">
        <v>0.7</v>
      </c>
    </row>
    <row r="111" spans="1:22" s="30" customFormat="1" ht="45">
      <c r="A111" s="72"/>
      <c r="B111" s="71"/>
      <c r="C111" s="71"/>
      <c r="D111" s="71"/>
      <c r="E111" s="71"/>
      <c r="F111" s="71"/>
      <c r="G111" s="71"/>
      <c r="H111" s="71"/>
      <c r="I111" s="71"/>
      <c r="J111" s="31" t="s">
        <v>129</v>
      </c>
      <c r="K111" s="32" t="s">
        <v>306</v>
      </c>
      <c r="L111" s="31">
        <v>6</v>
      </c>
      <c r="M111" s="32" t="s">
        <v>307</v>
      </c>
      <c r="N111" s="50">
        <v>23</v>
      </c>
      <c r="O111" s="29">
        <v>2009</v>
      </c>
      <c r="P111" s="29" t="s">
        <v>308</v>
      </c>
      <c r="Q111" s="33">
        <v>1</v>
      </c>
      <c r="R111" s="51" t="s">
        <v>404</v>
      </c>
      <c r="S111" s="49">
        <v>9.37</v>
      </c>
      <c r="T111" s="70">
        <v>469.085</v>
      </c>
      <c r="U111" s="70">
        <v>422.1765</v>
      </c>
      <c r="V111" s="31">
        <v>0.9</v>
      </c>
    </row>
    <row r="112" spans="1:22" s="30" customFormat="1" ht="38.25" customHeight="1">
      <c r="A112" s="72"/>
      <c r="B112" s="71"/>
      <c r="C112" s="71"/>
      <c r="D112" s="71"/>
      <c r="E112" s="71"/>
      <c r="F112" s="71"/>
      <c r="G112" s="71"/>
      <c r="H112" s="71"/>
      <c r="I112" s="71"/>
      <c r="J112" s="31" t="s">
        <v>305</v>
      </c>
      <c r="K112" s="32" t="s">
        <v>570</v>
      </c>
      <c r="L112" s="31">
        <v>5</v>
      </c>
      <c r="M112" s="32" t="s">
        <v>564</v>
      </c>
      <c r="N112" s="50">
        <v>0</v>
      </c>
      <c r="O112" s="66" t="s">
        <v>322</v>
      </c>
      <c r="P112" s="29" t="s">
        <v>223</v>
      </c>
      <c r="Q112" s="33">
        <v>1</v>
      </c>
      <c r="R112" s="51" t="s">
        <v>226</v>
      </c>
      <c r="S112" s="49">
        <v>9.37</v>
      </c>
      <c r="T112" s="70">
        <v>0</v>
      </c>
      <c r="U112" s="70">
        <v>0</v>
      </c>
      <c r="V112" s="31">
        <v>0.5</v>
      </c>
    </row>
    <row r="113" spans="1:22" s="30" customFormat="1" ht="49.5" customHeight="1">
      <c r="A113" s="38" t="s">
        <v>394</v>
      </c>
      <c r="B113" s="32" t="s">
        <v>557</v>
      </c>
      <c r="C113" s="32" t="s">
        <v>571</v>
      </c>
      <c r="D113" s="32"/>
      <c r="E113" s="32" t="s">
        <v>320</v>
      </c>
      <c r="F113" s="32" t="s">
        <v>471</v>
      </c>
      <c r="G113" s="32" t="s">
        <v>572</v>
      </c>
      <c r="H113" s="32" t="s">
        <v>573</v>
      </c>
      <c r="I113" s="32">
        <v>6</v>
      </c>
      <c r="J113" s="62" t="s">
        <v>130</v>
      </c>
      <c r="K113" s="32" t="s">
        <v>574</v>
      </c>
      <c r="L113" s="31">
        <v>5</v>
      </c>
      <c r="M113" s="32" t="s">
        <v>564</v>
      </c>
      <c r="N113" s="50">
        <f>+N104</f>
        <v>15764</v>
      </c>
      <c r="O113" s="29" t="s">
        <v>324</v>
      </c>
      <c r="P113" s="29" t="s">
        <v>256</v>
      </c>
      <c r="Q113" s="33">
        <v>1</v>
      </c>
      <c r="R113" s="51" t="s">
        <v>226</v>
      </c>
      <c r="S113" s="49">
        <v>9.37</v>
      </c>
      <c r="T113" s="70">
        <v>77164.78</v>
      </c>
      <c r="U113" s="70">
        <v>23149.433999999997</v>
      </c>
      <c r="V113" s="31">
        <v>0.3</v>
      </c>
    </row>
    <row r="114" spans="1:22" s="30" customFormat="1" ht="25.5" customHeight="1">
      <c r="A114" s="72" t="s">
        <v>394</v>
      </c>
      <c r="B114" s="71" t="s">
        <v>557</v>
      </c>
      <c r="C114" s="71" t="s">
        <v>575</v>
      </c>
      <c r="D114" s="71"/>
      <c r="E114" s="71" t="s">
        <v>320</v>
      </c>
      <c r="F114" s="71" t="s">
        <v>471</v>
      </c>
      <c r="G114" s="71" t="s">
        <v>576</v>
      </c>
      <c r="H114" s="71" t="s">
        <v>577</v>
      </c>
      <c r="I114" s="71">
        <v>14</v>
      </c>
      <c r="J114" s="31" t="s">
        <v>131</v>
      </c>
      <c r="K114" s="32" t="s">
        <v>578</v>
      </c>
      <c r="L114" s="31">
        <v>6</v>
      </c>
      <c r="M114" s="32" t="s">
        <v>579</v>
      </c>
      <c r="N114" s="50">
        <v>2</v>
      </c>
      <c r="O114" s="29">
        <v>2010</v>
      </c>
      <c r="P114" s="29">
        <v>2010</v>
      </c>
      <c r="Q114" s="33">
        <v>1</v>
      </c>
      <c r="R114" s="51" t="s">
        <v>402</v>
      </c>
      <c r="S114" s="49">
        <v>9.37</v>
      </c>
      <c r="T114" s="70">
        <v>749.6</v>
      </c>
      <c r="U114" s="70">
        <v>149.92</v>
      </c>
      <c r="V114" s="31">
        <v>0.2</v>
      </c>
    </row>
    <row r="115" spans="1:22" s="30" customFormat="1" ht="25.5" customHeight="1">
      <c r="A115" s="72"/>
      <c r="B115" s="71"/>
      <c r="C115" s="71"/>
      <c r="D115" s="71"/>
      <c r="E115" s="71"/>
      <c r="F115" s="71"/>
      <c r="G115" s="71"/>
      <c r="H115" s="71"/>
      <c r="I115" s="71"/>
      <c r="J115" s="31" t="s">
        <v>132</v>
      </c>
      <c r="K115" s="32" t="s">
        <v>580</v>
      </c>
      <c r="L115" s="31">
        <v>4</v>
      </c>
      <c r="M115" s="32" t="s">
        <v>564</v>
      </c>
      <c r="N115" s="50">
        <f>+N113</f>
        <v>15764</v>
      </c>
      <c r="O115" s="29">
        <v>2010</v>
      </c>
      <c r="P115" s="29">
        <v>2010</v>
      </c>
      <c r="Q115" s="33">
        <v>1</v>
      </c>
      <c r="R115" s="51" t="s">
        <v>404</v>
      </c>
      <c r="S115" s="49">
        <v>9.37</v>
      </c>
      <c r="T115" s="70">
        <v>295417.36</v>
      </c>
      <c r="U115" s="70">
        <v>88625.208</v>
      </c>
      <c r="V115" s="31">
        <v>0.3</v>
      </c>
    </row>
    <row r="116" spans="1:22" s="30" customFormat="1" ht="33.75">
      <c r="A116" s="72"/>
      <c r="B116" s="71"/>
      <c r="C116" s="71"/>
      <c r="D116" s="71"/>
      <c r="E116" s="71"/>
      <c r="F116" s="71"/>
      <c r="G116" s="71"/>
      <c r="H116" s="71"/>
      <c r="I116" s="71"/>
      <c r="J116" s="31" t="s">
        <v>133</v>
      </c>
      <c r="K116" s="32" t="s">
        <v>581</v>
      </c>
      <c r="L116" s="31">
        <v>11</v>
      </c>
      <c r="M116" s="32" t="s">
        <v>257</v>
      </c>
      <c r="N116" s="50">
        <v>0</v>
      </c>
      <c r="O116" s="29">
        <v>2010</v>
      </c>
      <c r="P116" s="29">
        <v>2010</v>
      </c>
      <c r="Q116" s="33">
        <v>1</v>
      </c>
      <c r="R116" s="51" t="s">
        <v>404</v>
      </c>
      <c r="S116" s="49">
        <v>9.37</v>
      </c>
      <c r="T116" s="70">
        <v>0</v>
      </c>
      <c r="U116" s="70">
        <v>0</v>
      </c>
      <c r="V116" s="31">
        <v>0.3</v>
      </c>
    </row>
    <row r="117" spans="1:22" s="30" customFormat="1" ht="25.5" customHeight="1">
      <c r="A117" s="72"/>
      <c r="B117" s="71"/>
      <c r="C117" s="71"/>
      <c r="D117" s="71"/>
      <c r="E117" s="71"/>
      <c r="F117" s="71"/>
      <c r="G117" s="71"/>
      <c r="H117" s="71"/>
      <c r="I117" s="71"/>
      <c r="J117" s="31" t="s">
        <v>134</v>
      </c>
      <c r="K117" s="32" t="s">
        <v>582</v>
      </c>
      <c r="L117" s="31">
        <v>10</v>
      </c>
      <c r="M117" s="32" t="s">
        <v>564</v>
      </c>
      <c r="N117" s="50">
        <f>+N115</f>
        <v>15764</v>
      </c>
      <c r="O117" s="29">
        <v>2010</v>
      </c>
      <c r="P117" s="29">
        <v>2010</v>
      </c>
      <c r="Q117" s="33">
        <v>1</v>
      </c>
      <c r="R117" s="51" t="s">
        <v>404</v>
      </c>
      <c r="S117" s="49">
        <v>9.37</v>
      </c>
      <c r="T117" s="70">
        <v>92928.78</v>
      </c>
      <c r="U117" s="70">
        <v>18585.756</v>
      </c>
      <c r="V117" s="31">
        <v>0.2</v>
      </c>
    </row>
    <row r="118" spans="1:22" s="30" customFormat="1" ht="33.75" customHeight="1">
      <c r="A118" s="72"/>
      <c r="B118" s="71"/>
      <c r="C118" s="71"/>
      <c r="D118" s="71"/>
      <c r="E118" s="71"/>
      <c r="F118" s="71"/>
      <c r="G118" s="71"/>
      <c r="H118" s="71"/>
      <c r="I118" s="71"/>
      <c r="J118" s="31" t="s">
        <v>135</v>
      </c>
      <c r="K118" s="32" t="s">
        <v>583</v>
      </c>
      <c r="L118" s="31">
        <v>10</v>
      </c>
      <c r="M118" s="32" t="s">
        <v>579</v>
      </c>
      <c r="N118" s="50">
        <v>2</v>
      </c>
      <c r="O118" s="29">
        <v>2010</v>
      </c>
      <c r="P118" s="29">
        <v>2010</v>
      </c>
      <c r="Q118" s="33">
        <f>12*20</f>
        <v>240</v>
      </c>
      <c r="R118" s="51" t="s">
        <v>402</v>
      </c>
      <c r="S118" s="49">
        <v>9.37</v>
      </c>
      <c r="T118" s="70">
        <v>224.88</v>
      </c>
      <c r="U118" s="70">
        <v>44.976</v>
      </c>
      <c r="V118" s="31">
        <v>0.2</v>
      </c>
    </row>
    <row r="119" spans="1:22" s="30" customFormat="1" ht="29.25" customHeight="1">
      <c r="A119" s="72"/>
      <c r="B119" s="71"/>
      <c r="C119" s="71"/>
      <c r="D119" s="71"/>
      <c r="E119" s="71"/>
      <c r="F119" s="71"/>
      <c r="G119" s="71"/>
      <c r="H119" s="71"/>
      <c r="I119" s="71"/>
      <c r="J119" s="31" t="s">
        <v>136</v>
      </c>
      <c r="K119" s="32" t="s">
        <v>584</v>
      </c>
      <c r="L119" s="31">
        <v>6</v>
      </c>
      <c r="M119" s="32" t="s">
        <v>258</v>
      </c>
      <c r="N119" s="50">
        <f>+N117*95%</f>
        <v>14975.8</v>
      </c>
      <c r="O119" s="29">
        <v>2010</v>
      </c>
      <c r="P119" s="29" t="s">
        <v>301</v>
      </c>
      <c r="Q119" s="33">
        <v>1</v>
      </c>
      <c r="R119" s="51" t="s">
        <v>404</v>
      </c>
      <c r="S119" s="49">
        <v>9.37</v>
      </c>
      <c r="T119" s="70">
        <v>7016.162299999999</v>
      </c>
      <c r="U119" s="70">
        <v>5612.92984</v>
      </c>
      <c r="V119" s="31">
        <v>0.8</v>
      </c>
    </row>
    <row r="120" spans="1:22" s="30" customFormat="1" ht="27" customHeight="1">
      <c r="A120" s="72" t="s">
        <v>394</v>
      </c>
      <c r="B120" s="71" t="s">
        <v>557</v>
      </c>
      <c r="C120" s="71" t="s">
        <v>585</v>
      </c>
      <c r="D120" s="71"/>
      <c r="E120" s="71" t="s">
        <v>320</v>
      </c>
      <c r="F120" s="71" t="s">
        <v>471</v>
      </c>
      <c r="G120" s="71" t="s">
        <v>586</v>
      </c>
      <c r="H120" s="71" t="s">
        <v>587</v>
      </c>
      <c r="I120" s="71">
        <v>1</v>
      </c>
      <c r="J120" s="31" t="s">
        <v>137</v>
      </c>
      <c r="K120" s="32" t="s">
        <v>588</v>
      </c>
      <c r="L120" s="31">
        <v>1</v>
      </c>
      <c r="M120" s="32" t="s">
        <v>579</v>
      </c>
      <c r="N120" s="50">
        <v>2</v>
      </c>
      <c r="O120" s="29">
        <v>2010</v>
      </c>
      <c r="P120" s="29">
        <v>2010</v>
      </c>
      <c r="Q120" s="33">
        <v>1</v>
      </c>
      <c r="R120" s="51" t="s">
        <v>402</v>
      </c>
      <c r="S120" s="49">
        <v>9.37</v>
      </c>
      <c r="T120" s="70">
        <v>1499.2</v>
      </c>
      <c r="U120" s="70">
        <v>449.76</v>
      </c>
      <c r="V120" s="31">
        <v>0.3</v>
      </c>
    </row>
    <row r="121" spans="1:22" s="30" customFormat="1" ht="44.25" customHeight="1">
      <c r="A121" s="72"/>
      <c r="B121" s="71"/>
      <c r="C121" s="71"/>
      <c r="D121" s="71"/>
      <c r="E121" s="71"/>
      <c r="F121" s="71"/>
      <c r="G121" s="71"/>
      <c r="H121" s="71"/>
      <c r="I121" s="71"/>
      <c r="J121" s="31" t="s">
        <v>138</v>
      </c>
      <c r="K121" s="32" t="s">
        <v>589</v>
      </c>
      <c r="L121" s="31">
        <v>10</v>
      </c>
      <c r="M121" s="32" t="s">
        <v>564</v>
      </c>
      <c r="N121" s="50">
        <f>+N113</f>
        <v>15764</v>
      </c>
      <c r="O121" s="29" t="s">
        <v>323</v>
      </c>
      <c r="P121" s="29" t="s">
        <v>259</v>
      </c>
      <c r="Q121" s="33">
        <v>1</v>
      </c>
      <c r="R121" s="51" t="s">
        <v>404</v>
      </c>
      <c r="S121" s="49">
        <v>9.37</v>
      </c>
      <c r="T121" s="70">
        <v>44336.25</v>
      </c>
      <c r="U121" s="70">
        <v>22168.125</v>
      </c>
      <c r="V121" s="31">
        <v>0.5</v>
      </c>
    </row>
    <row r="122" spans="1:22" s="30" customFormat="1" ht="50.25" customHeight="1">
      <c r="A122" s="72"/>
      <c r="B122" s="71"/>
      <c r="C122" s="71"/>
      <c r="D122" s="71"/>
      <c r="E122" s="71"/>
      <c r="F122" s="71"/>
      <c r="G122" s="71"/>
      <c r="H122" s="71"/>
      <c r="I122" s="71"/>
      <c r="J122" s="31" t="s">
        <v>139</v>
      </c>
      <c r="K122" s="32" t="s">
        <v>590</v>
      </c>
      <c r="L122" s="31">
        <v>10</v>
      </c>
      <c r="M122" s="32" t="s">
        <v>564</v>
      </c>
      <c r="N122" s="50">
        <f>+N121</f>
        <v>15764</v>
      </c>
      <c r="O122" s="29" t="s">
        <v>323</v>
      </c>
      <c r="P122" s="29" t="s">
        <v>259</v>
      </c>
      <c r="Q122" s="33">
        <v>1</v>
      </c>
      <c r="R122" s="51" t="s">
        <v>404</v>
      </c>
      <c r="S122" s="49">
        <v>9.37</v>
      </c>
      <c r="T122" s="70">
        <v>92140.58</v>
      </c>
      <c r="U122" s="70">
        <v>18428.116</v>
      </c>
      <c r="V122" s="31">
        <v>0.2</v>
      </c>
    </row>
    <row r="123" spans="1:22" s="30" customFormat="1" ht="41.25" customHeight="1">
      <c r="A123" s="72"/>
      <c r="B123" s="71"/>
      <c r="C123" s="71"/>
      <c r="D123" s="71"/>
      <c r="E123" s="71"/>
      <c r="F123" s="71"/>
      <c r="G123" s="71"/>
      <c r="H123" s="71"/>
      <c r="I123" s="71"/>
      <c r="J123" s="31" t="s">
        <v>140</v>
      </c>
      <c r="K123" s="32" t="s">
        <v>591</v>
      </c>
      <c r="L123" s="31">
        <v>6</v>
      </c>
      <c r="M123" s="32" t="s">
        <v>579</v>
      </c>
      <c r="N123" s="50">
        <v>2</v>
      </c>
      <c r="O123" s="29">
        <v>2010</v>
      </c>
      <c r="P123" s="29">
        <v>2010</v>
      </c>
      <c r="Q123" s="33">
        <v>1</v>
      </c>
      <c r="R123" s="51" t="s">
        <v>402</v>
      </c>
      <c r="S123" s="49">
        <v>9.37</v>
      </c>
      <c r="T123" s="70">
        <v>281.1</v>
      </c>
      <c r="U123" s="70">
        <v>112.44</v>
      </c>
      <c r="V123" s="31">
        <v>0.4</v>
      </c>
    </row>
    <row r="124" spans="1:22" s="30" customFormat="1" ht="78.75">
      <c r="A124" s="72"/>
      <c r="B124" s="71"/>
      <c r="C124" s="71"/>
      <c r="D124" s="71"/>
      <c r="E124" s="71"/>
      <c r="F124" s="71"/>
      <c r="G124" s="71"/>
      <c r="H124" s="71"/>
      <c r="I124" s="71"/>
      <c r="J124" s="31" t="s">
        <v>141</v>
      </c>
      <c r="K124" s="32" t="s">
        <v>592</v>
      </c>
      <c r="L124" s="31">
        <v>5</v>
      </c>
      <c r="M124" s="32" t="s">
        <v>610</v>
      </c>
      <c r="N124" s="50">
        <f>255+573</f>
        <v>828</v>
      </c>
      <c r="O124" s="29">
        <v>2009</v>
      </c>
      <c r="P124" s="29" t="s">
        <v>302</v>
      </c>
      <c r="Q124" s="33">
        <v>1</v>
      </c>
      <c r="R124" s="51" t="s">
        <v>404</v>
      </c>
      <c r="S124" s="49">
        <v>9.37</v>
      </c>
      <c r="T124" s="70">
        <v>19151.883529411767</v>
      </c>
      <c r="U124" s="70">
        <v>13406.318470588236</v>
      </c>
      <c r="V124" s="31">
        <v>0.7</v>
      </c>
    </row>
    <row r="125" spans="1:22" s="30" customFormat="1" ht="33.75" customHeight="1">
      <c r="A125" s="72"/>
      <c r="B125" s="71" t="s">
        <v>557</v>
      </c>
      <c r="C125" s="71" t="s">
        <v>593</v>
      </c>
      <c r="D125" s="71"/>
      <c r="E125" s="71" t="s">
        <v>320</v>
      </c>
      <c r="F125" s="71" t="s">
        <v>471</v>
      </c>
      <c r="G125" s="71" t="s">
        <v>594</v>
      </c>
      <c r="H125" s="71" t="s">
        <v>595</v>
      </c>
      <c r="I125" s="71">
        <v>9</v>
      </c>
      <c r="J125" s="31" t="s">
        <v>142</v>
      </c>
      <c r="K125" s="32" t="s">
        <v>596</v>
      </c>
      <c r="L125" s="31">
        <v>8</v>
      </c>
      <c r="M125" s="32" t="s">
        <v>597</v>
      </c>
      <c r="N125" s="50">
        <f>1889.22222222222*12</f>
        <v>22670.666666666664</v>
      </c>
      <c r="O125" s="29" t="s">
        <v>323</v>
      </c>
      <c r="P125" s="29" t="s">
        <v>288</v>
      </c>
      <c r="Q125" s="33">
        <v>1</v>
      </c>
      <c r="R125" s="51" t="s">
        <v>404</v>
      </c>
      <c r="S125" s="49">
        <v>9.37</v>
      </c>
      <c r="T125" s="70">
        <v>143883.16444444426</v>
      </c>
      <c r="U125" s="70">
        <v>43164.94933333328</v>
      </c>
      <c r="V125" s="31">
        <v>0.3</v>
      </c>
    </row>
    <row r="126" spans="1:22" s="30" customFormat="1" ht="31.5" customHeight="1">
      <c r="A126" s="72"/>
      <c r="B126" s="71"/>
      <c r="C126" s="71"/>
      <c r="D126" s="71"/>
      <c r="E126" s="71"/>
      <c r="F126" s="71"/>
      <c r="G126" s="71"/>
      <c r="H126" s="71"/>
      <c r="I126" s="71"/>
      <c r="J126" s="31" t="s">
        <v>143</v>
      </c>
      <c r="K126" s="32" t="s">
        <v>598</v>
      </c>
      <c r="L126" s="31">
        <v>10</v>
      </c>
      <c r="M126" s="32" t="s">
        <v>597</v>
      </c>
      <c r="N126" s="50">
        <f>+N125</f>
        <v>22670.666666666664</v>
      </c>
      <c r="O126" s="29" t="s">
        <v>323</v>
      </c>
      <c r="P126" s="29" t="s">
        <v>289</v>
      </c>
      <c r="Q126" s="33">
        <v>1</v>
      </c>
      <c r="R126" s="51" t="s">
        <v>404</v>
      </c>
      <c r="S126" s="49">
        <v>9.37</v>
      </c>
      <c r="T126" s="70">
        <v>37671.091111111105</v>
      </c>
      <c r="U126" s="70">
        <v>11301.32733333333</v>
      </c>
      <c r="V126" s="31">
        <v>0.3</v>
      </c>
    </row>
    <row r="127" spans="1:22" s="30" customFormat="1" ht="31.5" customHeight="1">
      <c r="A127" s="72"/>
      <c r="B127" s="71"/>
      <c r="C127" s="71"/>
      <c r="D127" s="71"/>
      <c r="E127" s="71"/>
      <c r="F127" s="71"/>
      <c r="G127" s="71"/>
      <c r="H127" s="71"/>
      <c r="I127" s="71"/>
      <c r="J127" s="31" t="s">
        <v>144</v>
      </c>
      <c r="K127" s="32" t="s">
        <v>599</v>
      </c>
      <c r="L127" s="31">
        <v>4</v>
      </c>
      <c r="M127" s="32" t="s">
        <v>260</v>
      </c>
      <c r="N127" s="50">
        <v>2</v>
      </c>
      <c r="O127" s="29">
        <v>2010</v>
      </c>
      <c r="P127" s="29">
        <v>2010</v>
      </c>
      <c r="Q127" s="33">
        <v>1</v>
      </c>
      <c r="R127" s="51" t="s">
        <v>404</v>
      </c>
      <c r="S127" s="49">
        <v>9.37</v>
      </c>
      <c r="T127" s="70">
        <v>19.58</v>
      </c>
      <c r="U127" s="70">
        <v>9.79</v>
      </c>
      <c r="V127" s="31">
        <v>0.5</v>
      </c>
    </row>
    <row r="128" spans="1:22" s="30" customFormat="1" ht="31.5" customHeight="1">
      <c r="A128" s="72"/>
      <c r="B128" s="71"/>
      <c r="C128" s="71"/>
      <c r="D128" s="71"/>
      <c r="E128" s="71"/>
      <c r="F128" s="71"/>
      <c r="G128" s="71"/>
      <c r="H128" s="71"/>
      <c r="I128" s="71"/>
      <c r="J128" s="31" t="s">
        <v>145</v>
      </c>
      <c r="K128" s="32" t="s">
        <v>600</v>
      </c>
      <c r="L128" s="31">
        <v>9</v>
      </c>
      <c r="M128" s="32" t="s">
        <v>597</v>
      </c>
      <c r="N128" s="50">
        <f>+N125</f>
        <v>22670.666666666664</v>
      </c>
      <c r="O128" s="29" t="s">
        <v>323</v>
      </c>
      <c r="P128" s="29" t="s">
        <v>289</v>
      </c>
      <c r="Q128" s="33">
        <v>1</v>
      </c>
      <c r="R128" s="51" t="s">
        <v>404</v>
      </c>
      <c r="S128" s="49">
        <v>9.37</v>
      </c>
      <c r="T128" s="70">
        <v>441945.18355283834</v>
      </c>
      <c r="U128" s="70">
        <v>397750.6651975545</v>
      </c>
      <c r="V128" s="31">
        <v>0.9</v>
      </c>
    </row>
    <row r="129" spans="1:22" s="30" customFormat="1" ht="38.25" customHeight="1">
      <c r="A129" s="72"/>
      <c r="B129" s="71"/>
      <c r="C129" s="71"/>
      <c r="D129" s="71"/>
      <c r="E129" s="71"/>
      <c r="F129" s="71"/>
      <c r="G129" s="71"/>
      <c r="H129" s="71"/>
      <c r="I129" s="71"/>
      <c r="J129" s="31" t="s">
        <v>146</v>
      </c>
      <c r="K129" s="32" t="s">
        <v>601</v>
      </c>
      <c r="L129" s="31">
        <v>11</v>
      </c>
      <c r="M129" s="32" t="s">
        <v>597</v>
      </c>
      <c r="N129" s="50">
        <f>+N126</f>
        <v>22670.666666666664</v>
      </c>
      <c r="O129" s="29" t="s">
        <v>323</v>
      </c>
      <c r="P129" s="29" t="s">
        <v>289</v>
      </c>
      <c r="Q129" s="33">
        <v>1</v>
      </c>
      <c r="R129" s="51" t="s">
        <v>404</v>
      </c>
      <c r="S129" s="49">
        <v>9.37</v>
      </c>
      <c r="T129" s="70">
        <v>3540.4024444444512</v>
      </c>
      <c r="U129" s="70">
        <v>2832.321955555561</v>
      </c>
      <c r="V129" s="31">
        <v>0.8</v>
      </c>
    </row>
    <row r="130" spans="1:22" s="30" customFormat="1" ht="22.5">
      <c r="A130" s="72"/>
      <c r="B130" s="71" t="s">
        <v>557</v>
      </c>
      <c r="C130" s="71" t="s">
        <v>602</v>
      </c>
      <c r="D130" s="71"/>
      <c r="E130" s="71" t="s">
        <v>320</v>
      </c>
      <c r="F130" s="71"/>
      <c r="G130" s="71" t="s">
        <v>603</v>
      </c>
      <c r="H130" s="71" t="s">
        <v>604</v>
      </c>
      <c r="I130" s="71">
        <v>14</v>
      </c>
      <c r="J130" s="31" t="s">
        <v>147</v>
      </c>
      <c r="K130" s="32" t="s">
        <v>605</v>
      </c>
      <c r="L130" s="31">
        <v>6</v>
      </c>
      <c r="M130" s="32" t="s">
        <v>606</v>
      </c>
      <c r="N130" s="50">
        <f>+N124</f>
        <v>828</v>
      </c>
      <c r="O130" s="29">
        <v>2009</v>
      </c>
      <c r="P130" s="29" t="s">
        <v>302</v>
      </c>
      <c r="Q130" s="33">
        <v>1</v>
      </c>
      <c r="R130" s="51" t="s">
        <v>226</v>
      </c>
      <c r="S130" s="49">
        <v>9.37</v>
      </c>
      <c r="T130" s="70">
        <v>209419.83</v>
      </c>
      <c r="U130" s="70">
        <v>62825.949</v>
      </c>
      <c r="V130" s="31">
        <v>0.3</v>
      </c>
    </row>
    <row r="131" spans="1:22" s="30" customFormat="1" ht="33.75">
      <c r="A131" s="72"/>
      <c r="B131" s="71"/>
      <c r="C131" s="71"/>
      <c r="D131" s="71"/>
      <c r="E131" s="71"/>
      <c r="F131" s="71"/>
      <c r="G131" s="71"/>
      <c r="H131" s="71"/>
      <c r="I131" s="71"/>
      <c r="J131" s="31" t="s">
        <v>148</v>
      </c>
      <c r="K131" s="32" t="s">
        <v>607</v>
      </c>
      <c r="L131" s="31">
        <v>6</v>
      </c>
      <c r="M131" s="32" t="s">
        <v>608</v>
      </c>
      <c r="N131" s="50">
        <f>+N130</f>
        <v>828</v>
      </c>
      <c r="O131" s="29">
        <v>2009</v>
      </c>
      <c r="P131" s="29" t="s">
        <v>302</v>
      </c>
      <c r="Q131" s="33">
        <v>1</v>
      </c>
      <c r="R131" s="51" t="s">
        <v>404</v>
      </c>
      <c r="S131" s="49">
        <v>9.37</v>
      </c>
      <c r="T131" s="70">
        <v>93100.32</v>
      </c>
      <c r="U131" s="70">
        <v>46550.16</v>
      </c>
      <c r="V131" s="31">
        <v>0.5</v>
      </c>
    </row>
    <row r="132" spans="1:22" s="30" customFormat="1" ht="33.75">
      <c r="A132" s="72"/>
      <c r="B132" s="71"/>
      <c r="C132" s="71"/>
      <c r="D132" s="71"/>
      <c r="E132" s="71"/>
      <c r="F132" s="71"/>
      <c r="G132" s="71"/>
      <c r="H132" s="71"/>
      <c r="I132" s="71"/>
      <c r="J132" s="31" t="s">
        <v>149</v>
      </c>
      <c r="K132" s="32" t="s">
        <v>609</v>
      </c>
      <c r="L132" s="31">
        <v>9</v>
      </c>
      <c r="M132" s="32" t="s">
        <v>610</v>
      </c>
      <c r="N132" s="50">
        <f>+N131</f>
        <v>828</v>
      </c>
      <c r="O132" s="29">
        <v>2009</v>
      </c>
      <c r="P132" s="29" t="s">
        <v>302</v>
      </c>
      <c r="Q132" s="33">
        <v>12</v>
      </c>
      <c r="R132" s="51" t="s">
        <v>404</v>
      </c>
      <c r="S132" s="49">
        <v>9.37</v>
      </c>
      <c r="T132" s="70">
        <v>34304.04</v>
      </c>
      <c r="U132" s="70">
        <v>24012.827999999994</v>
      </c>
      <c r="V132" s="31">
        <v>0.7</v>
      </c>
    </row>
    <row r="133" spans="1:22" s="30" customFormat="1" ht="33.75">
      <c r="A133" s="72"/>
      <c r="B133" s="71"/>
      <c r="C133" s="71"/>
      <c r="D133" s="71"/>
      <c r="E133" s="71"/>
      <c r="F133" s="71"/>
      <c r="G133" s="71"/>
      <c r="H133" s="71"/>
      <c r="I133" s="71"/>
      <c r="J133" s="31" t="s">
        <v>150</v>
      </c>
      <c r="K133" s="32" t="s">
        <v>611</v>
      </c>
      <c r="L133" s="31">
        <v>10</v>
      </c>
      <c r="M133" s="32" t="s">
        <v>610</v>
      </c>
      <c r="N133" s="50">
        <f>+N131</f>
        <v>828</v>
      </c>
      <c r="O133" s="29">
        <v>2009</v>
      </c>
      <c r="P133" s="29" t="s">
        <v>302</v>
      </c>
      <c r="Q133" s="33">
        <v>1</v>
      </c>
      <c r="R133" s="51" t="s">
        <v>404</v>
      </c>
      <c r="S133" s="49">
        <v>9.37</v>
      </c>
      <c r="T133" s="70">
        <v>1306.998</v>
      </c>
      <c r="U133" s="70">
        <v>1045.5984</v>
      </c>
      <c r="V133" s="31">
        <v>0.8</v>
      </c>
    </row>
    <row r="134" spans="1:22" s="30" customFormat="1" ht="33.75" customHeight="1">
      <c r="A134" s="72"/>
      <c r="B134" s="71"/>
      <c r="C134" s="71"/>
      <c r="D134" s="71"/>
      <c r="E134" s="71"/>
      <c r="F134" s="71"/>
      <c r="G134" s="71"/>
      <c r="H134" s="71"/>
      <c r="I134" s="71"/>
      <c r="J134" s="31" t="s">
        <v>151</v>
      </c>
      <c r="K134" s="32" t="s">
        <v>612</v>
      </c>
      <c r="L134" s="31">
        <v>11</v>
      </c>
      <c r="M134" s="32" t="s">
        <v>610</v>
      </c>
      <c r="N134" s="50">
        <f>+N133</f>
        <v>828</v>
      </c>
      <c r="O134" s="29">
        <v>2009</v>
      </c>
      <c r="P134" s="29" t="s">
        <v>302</v>
      </c>
      <c r="Q134" s="33">
        <v>1</v>
      </c>
      <c r="R134" s="51" t="s">
        <v>235</v>
      </c>
      <c r="S134" s="49">
        <v>9.37</v>
      </c>
      <c r="T134" s="70">
        <v>2113.47</v>
      </c>
      <c r="U134" s="70">
        <v>634.0409999999999</v>
      </c>
      <c r="V134" s="31">
        <v>0.3</v>
      </c>
    </row>
    <row r="135" spans="1:22" s="30" customFormat="1" ht="29.25" customHeight="1">
      <c r="A135" s="72"/>
      <c r="B135" s="71"/>
      <c r="C135" s="71"/>
      <c r="D135" s="71"/>
      <c r="E135" s="71"/>
      <c r="F135" s="71"/>
      <c r="G135" s="71"/>
      <c r="H135" s="71"/>
      <c r="I135" s="71"/>
      <c r="J135" s="31" t="s">
        <v>152</v>
      </c>
      <c r="K135" s="32" t="s">
        <v>613</v>
      </c>
      <c r="L135" s="31">
        <v>11</v>
      </c>
      <c r="M135" s="32" t="s">
        <v>261</v>
      </c>
      <c r="N135" s="50">
        <v>1</v>
      </c>
      <c r="O135" s="29">
        <v>2008</v>
      </c>
      <c r="P135" s="29" t="s">
        <v>262</v>
      </c>
      <c r="Q135" s="33">
        <v>1</v>
      </c>
      <c r="R135" s="51" t="s">
        <v>404</v>
      </c>
      <c r="S135" s="49">
        <v>9.37</v>
      </c>
      <c r="T135" s="70">
        <v>3.4525</v>
      </c>
      <c r="U135" s="70">
        <v>2.762</v>
      </c>
      <c r="V135" s="31">
        <v>0.8</v>
      </c>
    </row>
    <row r="136" spans="1:22" s="30" customFormat="1" ht="33.75">
      <c r="A136" s="72"/>
      <c r="B136" s="71" t="s">
        <v>557</v>
      </c>
      <c r="C136" s="71" t="s">
        <v>614</v>
      </c>
      <c r="D136" s="71"/>
      <c r="E136" s="71" t="s">
        <v>320</v>
      </c>
      <c r="F136" s="71" t="s">
        <v>471</v>
      </c>
      <c r="G136" s="71" t="s">
        <v>615</v>
      </c>
      <c r="H136" s="71" t="s">
        <v>616</v>
      </c>
      <c r="I136" s="71">
        <v>14</v>
      </c>
      <c r="J136" s="31" t="s">
        <v>153</v>
      </c>
      <c r="K136" s="32" t="s">
        <v>617</v>
      </c>
      <c r="L136" s="31">
        <v>3</v>
      </c>
      <c r="M136" s="32" t="s">
        <v>618</v>
      </c>
      <c r="N136" s="50">
        <f>+N134</f>
        <v>828</v>
      </c>
      <c r="O136" s="29">
        <v>2009</v>
      </c>
      <c r="P136" s="29" t="s">
        <v>302</v>
      </c>
      <c r="Q136" s="33">
        <v>12</v>
      </c>
      <c r="R136" s="51" t="s">
        <v>267</v>
      </c>
      <c r="S136" s="49">
        <v>9.37</v>
      </c>
      <c r="T136" s="70">
        <v>23275.08</v>
      </c>
      <c r="U136" s="70">
        <v>6982.523999999999</v>
      </c>
      <c r="V136" s="31">
        <v>0.3</v>
      </c>
    </row>
    <row r="137" spans="1:22" s="30" customFormat="1" ht="22.5">
      <c r="A137" s="72"/>
      <c r="B137" s="71"/>
      <c r="C137" s="71"/>
      <c r="D137" s="71"/>
      <c r="E137" s="71"/>
      <c r="F137" s="71"/>
      <c r="G137" s="71"/>
      <c r="H137" s="71"/>
      <c r="I137" s="71"/>
      <c r="J137" s="31" t="s">
        <v>154</v>
      </c>
      <c r="K137" s="32" t="s">
        <v>619</v>
      </c>
      <c r="L137" s="31">
        <v>9</v>
      </c>
      <c r="M137" s="32" t="s">
        <v>620</v>
      </c>
      <c r="N137" s="50">
        <v>2</v>
      </c>
      <c r="O137" s="29">
        <v>2010</v>
      </c>
      <c r="P137" s="29">
        <v>2010</v>
      </c>
      <c r="Q137" s="33">
        <v>1</v>
      </c>
      <c r="R137" s="51" t="s">
        <v>265</v>
      </c>
      <c r="S137" s="49">
        <v>9.37</v>
      </c>
      <c r="T137" s="70">
        <v>0.9369999999999999</v>
      </c>
      <c r="U137" s="70">
        <v>0.28109999999999996</v>
      </c>
      <c r="V137" s="31">
        <v>0.3</v>
      </c>
    </row>
    <row r="138" spans="1:22" s="30" customFormat="1" ht="33.75">
      <c r="A138" s="72"/>
      <c r="B138" s="71"/>
      <c r="C138" s="71"/>
      <c r="D138" s="71"/>
      <c r="E138" s="71"/>
      <c r="F138" s="71"/>
      <c r="G138" s="71"/>
      <c r="H138" s="71"/>
      <c r="I138" s="71"/>
      <c r="J138" s="31" t="s">
        <v>155</v>
      </c>
      <c r="K138" s="32" t="s">
        <v>621</v>
      </c>
      <c r="L138" s="31">
        <v>6</v>
      </c>
      <c r="M138" s="32" t="s">
        <v>620</v>
      </c>
      <c r="N138" s="50">
        <v>2</v>
      </c>
      <c r="O138" s="29">
        <v>2010</v>
      </c>
      <c r="P138" s="29">
        <v>2010</v>
      </c>
      <c r="Q138" s="33">
        <v>1</v>
      </c>
      <c r="R138" s="51" t="s">
        <v>402</v>
      </c>
      <c r="S138" s="49">
        <v>9.37</v>
      </c>
      <c r="T138" s="70">
        <v>281.1</v>
      </c>
      <c r="U138" s="70">
        <v>84.33</v>
      </c>
      <c r="V138" s="31">
        <v>0.3</v>
      </c>
    </row>
    <row r="139" spans="1:22" s="30" customFormat="1" ht="33.75">
      <c r="A139" s="72"/>
      <c r="B139" s="71"/>
      <c r="C139" s="71"/>
      <c r="D139" s="71"/>
      <c r="E139" s="71"/>
      <c r="F139" s="71"/>
      <c r="G139" s="71"/>
      <c r="H139" s="71"/>
      <c r="I139" s="71"/>
      <c r="J139" s="31" t="s">
        <v>156</v>
      </c>
      <c r="K139" s="32" t="s">
        <v>622</v>
      </c>
      <c r="L139" s="31">
        <v>3</v>
      </c>
      <c r="M139" s="32" t="s">
        <v>620</v>
      </c>
      <c r="N139" s="50">
        <v>2</v>
      </c>
      <c r="O139" s="29">
        <v>2010</v>
      </c>
      <c r="P139" s="29">
        <v>2010</v>
      </c>
      <c r="Q139" s="33">
        <v>5</v>
      </c>
      <c r="R139" s="51" t="s">
        <v>402</v>
      </c>
      <c r="S139" s="49">
        <v>9.37</v>
      </c>
      <c r="T139" s="70">
        <v>562.2</v>
      </c>
      <c r="U139" s="70">
        <v>168.66</v>
      </c>
      <c r="V139" s="31">
        <v>0.3</v>
      </c>
    </row>
    <row r="140" spans="1:22" s="30" customFormat="1" ht="33.75">
      <c r="A140" s="72"/>
      <c r="B140" s="71"/>
      <c r="C140" s="71"/>
      <c r="D140" s="71"/>
      <c r="E140" s="71"/>
      <c r="F140" s="71"/>
      <c r="G140" s="71"/>
      <c r="H140" s="71"/>
      <c r="I140" s="71"/>
      <c r="J140" s="31" t="s">
        <v>157</v>
      </c>
      <c r="K140" s="32" t="s">
        <v>623</v>
      </c>
      <c r="L140" s="31">
        <v>10</v>
      </c>
      <c r="M140" s="32" t="s">
        <v>620</v>
      </c>
      <c r="N140" s="50">
        <v>2</v>
      </c>
      <c r="O140" s="29">
        <v>2010</v>
      </c>
      <c r="P140" s="29">
        <v>2010</v>
      </c>
      <c r="Q140" s="33">
        <v>1</v>
      </c>
      <c r="R140" s="51" t="s">
        <v>265</v>
      </c>
      <c r="S140" s="49">
        <v>9.37</v>
      </c>
      <c r="T140" s="70">
        <v>4.685</v>
      </c>
      <c r="U140" s="70">
        <v>4.2165</v>
      </c>
      <c r="V140" s="31">
        <v>0.9</v>
      </c>
    </row>
    <row r="141" spans="1:22" s="30" customFormat="1" ht="47.25" customHeight="1">
      <c r="A141" s="72"/>
      <c r="B141" s="71"/>
      <c r="C141" s="71"/>
      <c r="D141" s="71"/>
      <c r="E141" s="71"/>
      <c r="F141" s="71"/>
      <c r="G141" s="71"/>
      <c r="H141" s="71"/>
      <c r="I141" s="71"/>
      <c r="J141" s="31" t="s">
        <v>158</v>
      </c>
      <c r="K141" s="32" t="s">
        <v>624</v>
      </c>
      <c r="L141" s="31">
        <v>11</v>
      </c>
      <c r="M141" s="32" t="s">
        <v>266</v>
      </c>
      <c r="N141" s="50">
        <v>0</v>
      </c>
      <c r="O141" s="66" t="s">
        <v>322</v>
      </c>
      <c r="P141" s="29" t="s">
        <v>263</v>
      </c>
      <c r="Q141" s="33">
        <v>1</v>
      </c>
      <c r="R141" s="51" t="s">
        <v>404</v>
      </c>
      <c r="S141" s="49">
        <v>9.37</v>
      </c>
      <c r="T141" s="70">
        <v>0</v>
      </c>
      <c r="U141" s="70">
        <v>0</v>
      </c>
      <c r="V141" s="31">
        <v>0.9</v>
      </c>
    </row>
    <row r="142" spans="1:22" s="30" customFormat="1" ht="33.75">
      <c r="A142" s="72"/>
      <c r="B142" s="71"/>
      <c r="C142" s="71"/>
      <c r="D142" s="71"/>
      <c r="E142" s="71"/>
      <c r="F142" s="71"/>
      <c r="G142" s="71"/>
      <c r="H142" s="71"/>
      <c r="I142" s="71"/>
      <c r="J142" s="31" t="s">
        <v>159</v>
      </c>
      <c r="K142" s="32" t="s">
        <v>625</v>
      </c>
      <c r="L142" s="31">
        <v>10</v>
      </c>
      <c r="M142" s="32" t="s">
        <v>626</v>
      </c>
      <c r="N142" s="50">
        <v>0</v>
      </c>
      <c r="O142" s="66" t="s">
        <v>322</v>
      </c>
      <c r="P142" s="29" t="s">
        <v>264</v>
      </c>
      <c r="Q142" s="33">
        <v>1</v>
      </c>
      <c r="R142" s="51" t="s">
        <v>404</v>
      </c>
      <c r="S142" s="49">
        <v>9.37</v>
      </c>
      <c r="T142" s="70">
        <v>0</v>
      </c>
      <c r="U142" s="70">
        <v>0</v>
      </c>
      <c r="V142" s="31">
        <v>0.7</v>
      </c>
    </row>
    <row r="143" spans="1:22" s="30" customFormat="1" ht="37.5" customHeight="1">
      <c r="A143" s="72" t="s">
        <v>394</v>
      </c>
      <c r="B143" s="71"/>
      <c r="C143" s="71">
        <v>94</v>
      </c>
      <c r="D143" s="71"/>
      <c r="E143" s="71" t="s">
        <v>320</v>
      </c>
      <c r="F143" s="71" t="s">
        <v>471</v>
      </c>
      <c r="G143" s="71" t="s">
        <v>627</v>
      </c>
      <c r="H143" s="71" t="s">
        <v>628</v>
      </c>
      <c r="I143" s="71">
        <v>2</v>
      </c>
      <c r="J143" s="31" t="s">
        <v>160</v>
      </c>
      <c r="K143" s="32" t="s">
        <v>629</v>
      </c>
      <c r="L143" s="31">
        <v>1</v>
      </c>
      <c r="M143" s="32" t="s">
        <v>630</v>
      </c>
      <c r="N143" s="50">
        <f>(170+30+121+14)/5</f>
        <v>67</v>
      </c>
      <c r="O143" s="29" t="s">
        <v>324</v>
      </c>
      <c r="P143" s="29" t="s">
        <v>303</v>
      </c>
      <c r="Q143" s="33">
        <v>1</v>
      </c>
      <c r="R143" s="51" t="s">
        <v>404</v>
      </c>
      <c r="S143" s="49">
        <v>9.37</v>
      </c>
      <c r="T143" s="70">
        <v>627.79</v>
      </c>
      <c r="U143" s="70">
        <v>62.778999999999996</v>
      </c>
      <c r="V143" s="31">
        <v>0.1</v>
      </c>
    </row>
    <row r="144" spans="1:22" s="30" customFormat="1" ht="22.5">
      <c r="A144" s="72"/>
      <c r="B144" s="71"/>
      <c r="C144" s="71"/>
      <c r="D144" s="71"/>
      <c r="E144" s="71"/>
      <c r="F144" s="71"/>
      <c r="G144" s="71"/>
      <c r="H144" s="71"/>
      <c r="I144" s="71"/>
      <c r="J144" s="31" t="s">
        <v>161</v>
      </c>
      <c r="K144" s="32" t="s">
        <v>631</v>
      </c>
      <c r="L144" s="31">
        <v>6</v>
      </c>
      <c r="M144" s="32" t="s">
        <v>630</v>
      </c>
      <c r="N144" s="50">
        <f>+N143</f>
        <v>67</v>
      </c>
      <c r="O144" s="29" t="s">
        <v>324</v>
      </c>
      <c r="P144" s="29" t="s">
        <v>213</v>
      </c>
      <c r="Q144" s="33">
        <v>1</v>
      </c>
      <c r="R144" s="51" t="s">
        <v>404</v>
      </c>
      <c r="S144" s="49">
        <v>9.37</v>
      </c>
      <c r="T144" s="70">
        <v>641.19</v>
      </c>
      <c r="U144" s="70">
        <v>64.119</v>
      </c>
      <c r="V144" s="31">
        <v>0.1</v>
      </c>
    </row>
    <row r="145" spans="1:22" s="30" customFormat="1" ht="22.5">
      <c r="A145" s="72"/>
      <c r="B145" s="71"/>
      <c r="C145" s="71"/>
      <c r="D145" s="71"/>
      <c r="E145" s="71"/>
      <c r="F145" s="71"/>
      <c r="G145" s="71"/>
      <c r="H145" s="71"/>
      <c r="I145" s="71"/>
      <c r="J145" s="31" t="s">
        <v>162</v>
      </c>
      <c r="K145" s="32" t="s">
        <v>632</v>
      </c>
      <c r="L145" s="31">
        <v>6</v>
      </c>
      <c r="M145" s="32" t="s">
        <v>630</v>
      </c>
      <c r="N145" s="50">
        <f>+N144</f>
        <v>67</v>
      </c>
      <c r="O145" s="29" t="s">
        <v>324</v>
      </c>
      <c r="P145" s="29" t="s">
        <v>213</v>
      </c>
      <c r="Q145" s="33">
        <v>1</v>
      </c>
      <c r="R145" s="51" t="s">
        <v>404</v>
      </c>
      <c r="S145" s="49">
        <v>9.37</v>
      </c>
      <c r="T145" s="70">
        <v>244.7175</v>
      </c>
      <c r="U145" s="70">
        <v>122.35875</v>
      </c>
      <c r="V145" s="31">
        <v>0.5</v>
      </c>
    </row>
    <row r="146" spans="1:22" s="30" customFormat="1" ht="45">
      <c r="A146" s="72" t="s">
        <v>394</v>
      </c>
      <c r="B146" s="71"/>
      <c r="C146" s="71">
        <v>96</v>
      </c>
      <c r="D146" s="71"/>
      <c r="E146" s="71" t="s">
        <v>320</v>
      </c>
      <c r="F146" s="71" t="s">
        <v>471</v>
      </c>
      <c r="G146" s="71" t="s">
        <v>633</v>
      </c>
      <c r="H146" s="71" t="s">
        <v>634</v>
      </c>
      <c r="I146" s="71">
        <v>10</v>
      </c>
      <c r="J146" s="31" t="s">
        <v>163</v>
      </c>
      <c r="K146" s="32" t="s">
        <v>635</v>
      </c>
      <c r="L146" s="31">
        <v>10</v>
      </c>
      <c r="M146" s="32" t="s">
        <v>636</v>
      </c>
      <c r="N146" s="50">
        <f>+N135</f>
        <v>1</v>
      </c>
      <c r="O146" s="29">
        <v>2008</v>
      </c>
      <c r="P146" s="50" t="str">
        <f>+P135</f>
        <v>2008, v 2009: 0</v>
      </c>
      <c r="Q146" s="33">
        <v>1</v>
      </c>
      <c r="R146" s="51" t="s">
        <v>404</v>
      </c>
      <c r="S146" s="49">
        <v>9.37</v>
      </c>
      <c r="T146" s="70">
        <v>38.69</v>
      </c>
      <c r="U146" s="70">
        <v>11.607</v>
      </c>
      <c r="V146" s="31">
        <v>0.3</v>
      </c>
    </row>
    <row r="147" spans="1:22" s="30" customFormat="1" ht="45">
      <c r="A147" s="72"/>
      <c r="B147" s="71"/>
      <c r="C147" s="71"/>
      <c r="D147" s="71"/>
      <c r="E147" s="71"/>
      <c r="F147" s="71"/>
      <c r="G147" s="71"/>
      <c r="H147" s="71"/>
      <c r="I147" s="71"/>
      <c r="J147" s="31" t="s">
        <v>164</v>
      </c>
      <c r="K147" s="32" t="s">
        <v>637</v>
      </c>
      <c r="L147" s="31">
        <v>10</v>
      </c>
      <c r="M147" s="32" t="s">
        <v>636</v>
      </c>
      <c r="N147" s="50">
        <f>+N146</f>
        <v>1</v>
      </c>
      <c r="O147" s="29">
        <f>+O146</f>
        <v>2008</v>
      </c>
      <c r="P147" s="59" t="str">
        <f>+P146</f>
        <v>2008, v 2009: 0</v>
      </c>
      <c r="Q147" s="33">
        <v>1</v>
      </c>
      <c r="R147" s="51" t="s">
        <v>404</v>
      </c>
      <c r="S147" s="49">
        <v>9.37</v>
      </c>
      <c r="T147" s="70">
        <v>3.4525</v>
      </c>
      <c r="U147" s="70">
        <v>3.1072499999999996</v>
      </c>
      <c r="V147" s="31">
        <v>0.9</v>
      </c>
    </row>
    <row r="148" spans="1:22" s="30" customFormat="1" ht="45">
      <c r="A148" s="72"/>
      <c r="B148" s="71"/>
      <c r="C148" s="71"/>
      <c r="D148" s="71"/>
      <c r="E148" s="71"/>
      <c r="F148" s="71"/>
      <c r="G148" s="71"/>
      <c r="H148" s="71"/>
      <c r="I148" s="71"/>
      <c r="J148" s="31" t="s">
        <v>165</v>
      </c>
      <c r="K148" s="32" t="s">
        <v>638</v>
      </c>
      <c r="L148" s="31">
        <v>6</v>
      </c>
      <c r="M148" s="32" t="s">
        <v>639</v>
      </c>
      <c r="N148" s="50">
        <v>12</v>
      </c>
      <c r="O148" s="29" t="s">
        <v>324</v>
      </c>
      <c r="P148" s="29" t="s">
        <v>304</v>
      </c>
      <c r="Q148" s="33">
        <v>1</v>
      </c>
      <c r="R148" s="51" t="s">
        <v>404</v>
      </c>
      <c r="S148" s="49">
        <v>9.37</v>
      </c>
      <c r="T148" s="70">
        <v>244.74</v>
      </c>
      <c r="U148" s="70">
        <v>220.26600000000002</v>
      </c>
      <c r="V148" s="31">
        <v>0.9</v>
      </c>
    </row>
    <row r="149" spans="1:22" s="30" customFormat="1" ht="33.75">
      <c r="A149" s="72"/>
      <c r="B149" s="71"/>
      <c r="C149" s="71"/>
      <c r="D149" s="71"/>
      <c r="E149" s="71"/>
      <c r="F149" s="71"/>
      <c r="G149" s="71"/>
      <c r="H149" s="71"/>
      <c r="I149" s="71"/>
      <c r="J149" s="31" t="s">
        <v>166</v>
      </c>
      <c r="K149" s="32" t="s">
        <v>640</v>
      </c>
      <c r="L149" s="31">
        <v>10</v>
      </c>
      <c r="M149" s="32" t="s">
        <v>641</v>
      </c>
      <c r="N149" s="50">
        <f>+N148</f>
        <v>12</v>
      </c>
      <c r="O149" s="29" t="s">
        <v>324</v>
      </c>
      <c r="P149" s="29" t="s">
        <v>213</v>
      </c>
      <c r="Q149" s="33">
        <v>1</v>
      </c>
      <c r="R149" s="51" t="s">
        <v>226</v>
      </c>
      <c r="S149" s="49">
        <v>9.37</v>
      </c>
      <c r="T149" s="70">
        <v>30.51</v>
      </c>
      <c r="U149" s="70">
        <v>21.356999999999996</v>
      </c>
      <c r="V149" s="31">
        <v>0.7</v>
      </c>
    </row>
    <row r="150" spans="1:22" s="30" customFormat="1" ht="44.25" customHeight="1">
      <c r="A150" s="72" t="s">
        <v>394</v>
      </c>
      <c r="B150" s="71" t="s">
        <v>642</v>
      </c>
      <c r="C150" s="71" t="s">
        <v>644</v>
      </c>
      <c r="D150" s="71"/>
      <c r="E150" s="71" t="s">
        <v>320</v>
      </c>
      <c r="F150" s="71" t="s">
        <v>471</v>
      </c>
      <c r="G150" s="71" t="s">
        <v>643</v>
      </c>
      <c r="H150" s="71" t="s">
        <v>646</v>
      </c>
      <c r="I150" s="71">
        <v>5</v>
      </c>
      <c r="J150" s="31" t="s">
        <v>296</v>
      </c>
      <c r="K150" s="32" t="s">
        <v>647</v>
      </c>
      <c r="L150" s="33">
        <v>6</v>
      </c>
      <c r="M150" s="32" t="s">
        <v>211</v>
      </c>
      <c r="N150" s="50">
        <v>2</v>
      </c>
      <c r="O150" s="29">
        <v>2010</v>
      </c>
      <c r="P150" s="29">
        <v>2010</v>
      </c>
      <c r="Q150" s="33">
        <v>1</v>
      </c>
      <c r="R150" s="51" t="s">
        <v>404</v>
      </c>
      <c r="S150" s="49">
        <v>9.37</v>
      </c>
      <c r="T150" s="70">
        <v>29249.76</v>
      </c>
      <c r="U150" s="70">
        <v>23399.808</v>
      </c>
      <c r="V150" s="31">
        <v>0.8</v>
      </c>
    </row>
    <row r="151" spans="1:22" s="30" customFormat="1" ht="33.75">
      <c r="A151" s="72"/>
      <c r="B151" s="71"/>
      <c r="C151" s="71"/>
      <c r="D151" s="71"/>
      <c r="E151" s="71"/>
      <c r="F151" s="71"/>
      <c r="G151" s="71"/>
      <c r="H151" s="71"/>
      <c r="I151" s="71"/>
      <c r="J151" s="31" t="s">
        <v>297</v>
      </c>
      <c r="K151" s="32" t="s">
        <v>648</v>
      </c>
      <c r="L151" s="33">
        <v>10</v>
      </c>
      <c r="M151" s="32" t="s">
        <v>211</v>
      </c>
      <c r="N151" s="50">
        <v>2</v>
      </c>
      <c r="O151" s="29">
        <v>2010</v>
      </c>
      <c r="P151" s="29">
        <v>2010</v>
      </c>
      <c r="Q151" s="33">
        <v>1</v>
      </c>
      <c r="R151" s="51" t="s">
        <v>402</v>
      </c>
      <c r="S151" s="49">
        <v>9.37</v>
      </c>
      <c r="T151" s="70">
        <v>224.88</v>
      </c>
      <c r="U151" s="70">
        <v>202.392</v>
      </c>
      <c r="V151" s="31">
        <v>0.9</v>
      </c>
    </row>
    <row r="152" spans="1:22" s="30" customFormat="1" ht="45">
      <c r="A152" s="72"/>
      <c r="B152" s="71" t="s">
        <v>272</v>
      </c>
      <c r="C152" s="71" t="s">
        <v>649</v>
      </c>
      <c r="D152" s="71"/>
      <c r="E152" s="71" t="s">
        <v>320</v>
      </c>
      <c r="F152" s="71" t="s">
        <v>471</v>
      </c>
      <c r="G152" s="71" t="s">
        <v>645</v>
      </c>
      <c r="H152" s="71" t="s">
        <v>651</v>
      </c>
      <c r="I152" s="71">
        <v>3</v>
      </c>
      <c r="J152" s="31" t="s">
        <v>167</v>
      </c>
      <c r="K152" s="32" t="s">
        <v>652</v>
      </c>
      <c r="L152" s="31">
        <v>10</v>
      </c>
      <c r="M152" s="32" t="s">
        <v>653</v>
      </c>
      <c r="N152" s="50">
        <v>0</v>
      </c>
      <c r="O152" s="29">
        <v>2010</v>
      </c>
      <c r="P152" s="29" t="s">
        <v>273</v>
      </c>
      <c r="Q152" s="33">
        <v>1</v>
      </c>
      <c r="R152" s="51" t="s">
        <v>228</v>
      </c>
      <c r="S152" s="49">
        <v>9.37</v>
      </c>
      <c r="T152" s="70">
        <v>0</v>
      </c>
      <c r="U152" s="70">
        <v>0</v>
      </c>
      <c r="V152" s="31">
        <v>0.8</v>
      </c>
    </row>
    <row r="153" spans="1:22" s="30" customFormat="1" ht="45">
      <c r="A153" s="72"/>
      <c r="B153" s="71"/>
      <c r="C153" s="71"/>
      <c r="D153" s="71"/>
      <c r="E153" s="71"/>
      <c r="F153" s="71"/>
      <c r="G153" s="71"/>
      <c r="H153" s="71"/>
      <c r="I153" s="71"/>
      <c r="J153" s="31" t="s">
        <v>168</v>
      </c>
      <c r="K153" s="32" t="s">
        <v>654</v>
      </c>
      <c r="L153" s="31">
        <v>6</v>
      </c>
      <c r="M153" s="32" t="s">
        <v>653</v>
      </c>
      <c r="N153" s="50">
        <v>0</v>
      </c>
      <c r="O153" s="29">
        <v>2010</v>
      </c>
      <c r="P153" s="29" t="s">
        <v>273</v>
      </c>
      <c r="Q153" s="33">
        <v>1</v>
      </c>
      <c r="R153" s="51" t="s">
        <v>402</v>
      </c>
      <c r="S153" s="49">
        <v>9.37</v>
      </c>
      <c r="T153" s="70">
        <v>0</v>
      </c>
      <c r="U153" s="70">
        <v>0</v>
      </c>
      <c r="V153" s="31">
        <v>0.5</v>
      </c>
    </row>
    <row r="154" spans="1:22" s="30" customFormat="1" ht="45">
      <c r="A154" s="72"/>
      <c r="B154" s="71"/>
      <c r="C154" s="71"/>
      <c r="D154" s="71"/>
      <c r="E154" s="71"/>
      <c r="F154" s="71"/>
      <c r="G154" s="71"/>
      <c r="H154" s="71"/>
      <c r="I154" s="71"/>
      <c r="J154" s="31" t="s">
        <v>298</v>
      </c>
      <c r="K154" s="32" t="s">
        <v>287</v>
      </c>
      <c r="L154" s="31">
        <v>10</v>
      </c>
      <c r="M154" s="32" t="s">
        <v>653</v>
      </c>
      <c r="N154" s="50">
        <v>0</v>
      </c>
      <c r="O154" s="29">
        <v>2010</v>
      </c>
      <c r="P154" s="29" t="s">
        <v>273</v>
      </c>
      <c r="Q154" s="33">
        <v>1</v>
      </c>
      <c r="R154" s="51" t="s">
        <v>228</v>
      </c>
      <c r="S154" s="49">
        <v>9.37</v>
      </c>
      <c r="T154" s="70">
        <v>0</v>
      </c>
      <c r="U154" s="70">
        <v>0</v>
      </c>
      <c r="V154" s="31">
        <v>0.9</v>
      </c>
    </row>
    <row r="155" spans="1:22" s="30" customFormat="1" ht="45">
      <c r="A155" s="72"/>
      <c r="B155" s="71"/>
      <c r="C155" s="71"/>
      <c r="D155" s="71"/>
      <c r="E155" s="71"/>
      <c r="F155" s="71"/>
      <c r="G155" s="71"/>
      <c r="H155" s="71"/>
      <c r="I155" s="71"/>
      <c r="J155" s="31" t="s">
        <v>299</v>
      </c>
      <c r="K155" s="32" t="s">
        <v>655</v>
      </c>
      <c r="L155" s="31">
        <v>10</v>
      </c>
      <c r="M155" s="32" t="s">
        <v>653</v>
      </c>
      <c r="N155" s="50">
        <v>0</v>
      </c>
      <c r="O155" s="29">
        <v>2010</v>
      </c>
      <c r="P155" s="29" t="s">
        <v>273</v>
      </c>
      <c r="Q155" s="33">
        <v>1</v>
      </c>
      <c r="R155" s="51" t="s">
        <v>228</v>
      </c>
      <c r="S155" s="49">
        <v>9.37</v>
      </c>
      <c r="T155" s="70">
        <v>0</v>
      </c>
      <c r="U155" s="70">
        <v>0</v>
      </c>
      <c r="V155" s="31">
        <v>0.8</v>
      </c>
    </row>
    <row r="156" spans="1:22" s="30" customFormat="1" ht="45">
      <c r="A156" s="72"/>
      <c r="B156" s="71"/>
      <c r="C156" s="71"/>
      <c r="D156" s="71"/>
      <c r="E156" s="71"/>
      <c r="F156" s="71"/>
      <c r="G156" s="71"/>
      <c r="H156" s="71"/>
      <c r="I156" s="71"/>
      <c r="J156" s="31" t="s">
        <v>300</v>
      </c>
      <c r="K156" s="32" t="s">
        <v>656</v>
      </c>
      <c r="L156" s="31">
        <v>10</v>
      </c>
      <c r="M156" s="32" t="s">
        <v>653</v>
      </c>
      <c r="N156" s="50">
        <v>0</v>
      </c>
      <c r="O156" s="29">
        <v>2010</v>
      </c>
      <c r="P156" s="29" t="s">
        <v>273</v>
      </c>
      <c r="Q156" s="33">
        <v>1</v>
      </c>
      <c r="R156" s="51" t="s">
        <v>404</v>
      </c>
      <c r="S156" s="49">
        <v>9.37</v>
      </c>
      <c r="T156" s="70">
        <v>0</v>
      </c>
      <c r="U156" s="70">
        <v>0</v>
      </c>
      <c r="V156" s="31">
        <v>0.9</v>
      </c>
    </row>
    <row r="157" spans="1:22" s="30" customFormat="1" ht="38.25" customHeight="1">
      <c r="A157" s="72" t="s">
        <v>394</v>
      </c>
      <c r="B157" s="71"/>
      <c r="C157" s="71">
        <v>49</v>
      </c>
      <c r="D157" s="71"/>
      <c r="E157" s="71" t="s">
        <v>320</v>
      </c>
      <c r="F157" s="71" t="s">
        <v>471</v>
      </c>
      <c r="G157" s="71" t="s">
        <v>650</v>
      </c>
      <c r="H157" s="71" t="s">
        <v>658</v>
      </c>
      <c r="I157" s="71">
        <v>5</v>
      </c>
      <c r="J157" s="31" t="s">
        <v>169</v>
      </c>
      <c r="K157" s="32" t="s">
        <v>659</v>
      </c>
      <c r="L157" s="31">
        <v>10</v>
      </c>
      <c r="M157" s="33" t="s">
        <v>660</v>
      </c>
      <c r="N157" s="50">
        <f>220*10</f>
        <v>2200</v>
      </c>
      <c r="O157" s="29" t="s">
        <v>323</v>
      </c>
      <c r="P157" s="29" t="s">
        <v>213</v>
      </c>
      <c r="Q157" s="33">
        <v>1</v>
      </c>
      <c r="R157" s="51" t="s">
        <v>402</v>
      </c>
      <c r="S157" s="49">
        <v>9.37</v>
      </c>
      <c r="T157" s="70">
        <v>412.28</v>
      </c>
      <c r="U157" s="70">
        <v>288.59599999999995</v>
      </c>
      <c r="V157" s="31">
        <v>0.7</v>
      </c>
    </row>
    <row r="158" spans="1:22" s="30" customFormat="1" ht="38.25" customHeight="1">
      <c r="A158" s="72"/>
      <c r="B158" s="71"/>
      <c r="C158" s="71"/>
      <c r="D158" s="71"/>
      <c r="E158" s="71"/>
      <c r="F158" s="71"/>
      <c r="G158" s="71"/>
      <c r="H158" s="71"/>
      <c r="I158" s="71"/>
      <c r="J158" s="31" t="s">
        <v>170</v>
      </c>
      <c r="K158" s="32" t="s">
        <v>661</v>
      </c>
      <c r="L158" s="31">
        <v>10</v>
      </c>
      <c r="M158" s="32" t="s">
        <v>662</v>
      </c>
      <c r="N158" s="50">
        <v>100</v>
      </c>
      <c r="O158" s="29" t="s">
        <v>323</v>
      </c>
      <c r="P158" s="29" t="s">
        <v>213</v>
      </c>
      <c r="Q158" s="33">
        <v>1</v>
      </c>
      <c r="R158" s="51" t="s">
        <v>40</v>
      </c>
      <c r="S158" s="49">
        <v>9.37</v>
      </c>
      <c r="T158" s="70">
        <v>323.25</v>
      </c>
      <c r="U158" s="70">
        <v>226.275</v>
      </c>
      <c r="V158" s="31">
        <v>0.7</v>
      </c>
    </row>
    <row r="159" spans="1:22" s="30" customFormat="1" ht="38.25" customHeight="1">
      <c r="A159" s="72" t="s">
        <v>394</v>
      </c>
      <c r="B159" s="71"/>
      <c r="C159" s="71">
        <v>50</v>
      </c>
      <c r="D159" s="71"/>
      <c r="E159" s="71" t="s">
        <v>320</v>
      </c>
      <c r="F159" s="71" t="s">
        <v>471</v>
      </c>
      <c r="G159" s="71" t="s">
        <v>657</v>
      </c>
      <c r="H159" s="71" t="s">
        <v>664</v>
      </c>
      <c r="I159" s="71">
        <v>9</v>
      </c>
      <c r="J159" s="31" t="s">
        <v>171</v>
      </c>
      <c r="K159" s="32" t="s">
        <v>665</v>
      </c>
      <c r="L159" s="31">
        <v>1</v>
      </c>
      <c r="M159" s="32" t="s">
        <v>666</v>
      </c>
      <c r="N159" s="50">
        <v>42</v>
      </c>
      <c r="O159" s="29">
        <v>2010</v>
      </c>
      <c r="P159" s="29" t="s">
        <v>290</v>
      </c>
      <c r="Q159" s="33">
        <v>2</v>
      </c>
      <c r="R159" s="51" t="s">
        <v>404</v>
      </c>
      <c r="S159" s="49">
        <v>9.37</v>
      </c>
      <c r="T159" s="70">
        <v>3148.32</v>
      </c>
      <c r="U159" s="70">
        <v>1574.16</v>
      </c>
      <c r="V159" s="31">
        <v>0.5</v>
      </c>
    </row>
    <row r="160" spans="1:22" s="30" customFormat="1" ht="33.75">
      <c r="A160" s="72"/>
      <c r="B160" s="71"/>
      <c r="C160" s="71"/>
      <c r="D160" s="71"/>
      <c r="E160" s="71"/>
      <c r="F160" s="71"/>
      <c r="G160" s="71"/>
      <c r="H160" s="71"/>
      <c r="I160" s="71"/>
      <c r="J160" s="31" t="s">
        <v>172</v>
      </c>
      <c r="K160" s="32" t="s">
        <v>667</v>
      </c>
      <c r="L160" s="31">
        <v>3</v>
      </c>
      <c r="M160" s="32" t="s">
        <v>666</v>
      </c>
      <c r="N160" s="50">
        <v>42</v>
      </c>
      <c r="O160" s="29">
        <v>2010</v>
      </c>
      <c r="P160" s="29" t="s">
        <v>290</v>
      </c>
      <c r="Q160" s="33">
        <v>2</v>
      </c>
      <c r="R160" s="51" t="s">
        <v>404</v>
      </c>
      <c r="S160" s="49">
        <v>9.37</v>
      </c>
      <c r="T160" s="70">
        <v>16360.68</v>
      </c>
      <c r="U160" s="70">
        <v>13088.544</v>
      </c>
      <c r="V160" s="31">
        <v>0.8</v>
      </c>
    </row>
    <row r="161" spans="1:22" s="30" customFormat="1" ht="38.25" customHeight="1">
      <c r="A161" s="72" t="s">
        <v>394</v>
      </c>
      <c r="B161" s="71"/>
      <c r="C161" s="71">
        <v>102</v>
      </c>
      <c r="D161" s="71"/>
      <c r="E161" s="71" t="s">
        <v>320</v>
      </c>
      <c r="F161" s="71" t="s">
        <v>471</v>
      </c>
      <c r="G161" s="71" t="s">
        <v>663</v>
      </c>
      <c r="H161" s="71" t="s">
        <v>669</v>
      </c>
      <c r="I161" s="71">
        <v>4</v>
      </c>
      <c r="J161" s="31" t="s">
        <v>173</v>
      </c>
      <c r="K161" s="32" t="s">
        <v>670</v>
      </c>
      <c r="L161" s="31">
        <v>6</v>
      </c>
      <c r="M161" s="32" t="s">
        <v>671</v>
      </c>
      <c r="N161" s="50">
        <v>50000</v>
      </c>
      <c r="O161" s="29" t="s">
        <v>323</v>
      </c>
      <c r="P161" s="29" t="s">
        <v>213</v>
      </c>
      <c r="Q161" s="33">
        <v>1</v>
      </c>
      <c r="R161" s="51" t="s">
        <v>404</v>
      </c>
      <c r="S161" s="49">
        <v>9.37</v>
      </c>
      <c r="T161" s="70">
        <v>23425</v>
      </c>
      <c r="U161" s="70">
        <v>23425</v>
      </c>
      <c r="V161" s="31">
        <v>1</v>
      </c>
    </row>
    <row r="162" spans="1:22" s="30" customFormat="1" ht="38.25" customHeight="1">
      <c r="A162" s="72"/>
      <c r="B162" s="71"/>
      <c r="C162" s="71"/>
      <c r="D162" s="71"/>
      <c r="E162" s="71"/>
      <c r="F162" s="71"/>
      <c r="G162" s="71"/>
      <c r="H162" s="71"/>
      <c r="I162" s="71"/>
      <c r="J162" s="31" t="s">
        <v>174</v>
      </c>
      <c r="K162" s="32" t="s">
        <v>672</v>
      </c>
      <c r="L162" s="31">
        <v>9</v>
      </c>
      <c r="M162" s="32" t="s">
        <v>671</v>
      </c>
      <c r="N162" s="50">
        <v>50000</v>
      </c>
      <c r="O162" s="29" t="s">
        <v>323</v>
      </c>
      <c r="P162" s="29" t="s">
        <v>213</v>
      </c>
      <c r="Q162" s="33">
        <v>1</v>
      </c>
      <c r="R162" s="51" t="s">
        <v>404</v>
      </c>
      <c r="S162" s="49">
        <v>9.37</v>
      </c>
      <c r="T162" s="70">
        <v>23425</v>
      </c>
      <c r="U162" s="70">
        <v>23425</v>
      </c>
      <c r="V162" s="31">
        <v>1</v>
      </c>
    </row>
    <row r="163" spans="1:22" s="30" customFormat="1" ht="50.25" customHeight="1">
      <c r="A163" s="38" t="s">
        <v>394</v>
      </c>
      <c r="B163" s="32"/>
      <c r="C163" s="32">
        <v>114</v>
      </c>
      <c r="D163" s="32"/>
      <c r="E163" s="32" t="s">
        <v>320</v>
      </c>
      <c r="F163" s="32" t="s">
        <v>471</v>
      </c>
      <c r="G163" s="32" t="s">
        <v>668</v>
      </c>
      <c r="H163" s="32" t="s">
        <v>674</v>
      </c>
      <c r="I163" s="32">
        <v>5</v>
      </c>
      <c r="J163" s="31" t="s">
        <v>175</v>
      </c>
      <c r="K163" s="32" t="s">
        <v>675</v>
      </c>
      <c r="L163" s="31">
        <v>9</v>
      </c>
      <c r="M163" s="32" t="s">
        <v>676</v>
      </c>
      <c r="N163" s="50">
        <v>150</v>
      </c>
      <c r="O163" s="29" t="s">
        <v>323</v>
      </c>
      <c r="P163" s="29" t="s">
        <v>213</v>
      </c>
      <c r="Q163" s="33">
        <v>1</v>
      </c>
      <c r="R163" s="51" t="s">
        <v>226</v>
      </c>
      <c r="S163" s="49">
        <v>9.37</v>
      </c>
      <c r="T163" s="70">
        <v>358.875</v>
      </c>
      <c r="U163" s="70">
        <v>143.55</v>
      </c>
      <c r="V163" s="31">
        <v>0.4</v>
      </c>
    </row>
    <row r="164" spans="1:22" s="30" customFormat="1" ht="45">
      <c r="A164" s="72"/>
      <c r="B164" s="71" t="s">
        <v>677</v>
      </c>
      <c r="C164" s="71" t="s">
        <v>678</v>
      </c>
      <c r="D164" s="71"/>
      <c r="E164" s="71" t="s">
        <v>320</v>
      </c>
      <c r="F164" s="71"/>
      <c r="G164" s="71" t="s">
        <v>673</v>
      </c>
      <c r="H164" s="71" t="s">
        <v>680</v>
      </c>
      <c r="I164" s="71">
        <v>1</v>
      </c>
      <c r="J164" s="31" t="s">
        <v>176</v>
      </c>
      <c r="K164" s="32" t="s">
        <v>292</v>
      </c>
      <c r="L164" s="31">
        <v>6</v>
      </c>
      <c r="M164" s="32" t="s">
        <v>681</v>
      </c>
      <c r="N164" s="50">
        <v>80</v>
      </c>
      <c r="O164" s="29" t="s">
        <v>323</v>
      </c>
      <c r="P164" s="29" t="s">
        <v>291</v>
      </c>
      <c r="Q164" s="33">
        <v>1</v>
      </c>
      <c r="R164" s="51" t="s">
        <v>40</v>
      </c>
      <c r="S164" s="49">
        <v>9.37</v>
      </c>
      <c r="T164" s="70">
        <v>365408</v>
      </c>
      <c r="U164" s="70">
        <v>182704</v>
      </c>
      <c r="V164" s="31">
        <v>0.5</v>
      </c>
    </row>
    <row r="165" spans="1:22" s="30" customFormat="1" ht="38.25" customHeight="1">
      <c r="A165" s="72"/>
      <c r="B165" s="71"/>
      <c r="C165" s="71"/>
      <c r="D165" s="71"/>
      <c r="E165" s="71"/>
      <c r="F165" s="71"/>
      <c r="G165" s="71"/>
      <c r="H165" s="71"/>
      <c r="I165" s="71"/>
      <c r="J165" s="31" t="s">
        <v>286</v>
      </c>
      <c r="K165" s="32" t="s">
        <v>682</v>
      </c>
      <c r="L165" s="31">
        <v>11</v>
      </c>
      <c r="M165" s="33" t="s">
        <v>681</v>
      </c>
      <c r="N165" s="50">
        <v>80</v>
      </c>
      <c r="O165" s="29" t="s">
        <v>323</v>
      </c>
      <c r="P165" s="29" t="s">
        <v>291</v>
      </c>
      <c r="Q165" s="33">
        <v>1</v>
      </c>
      <c r="R165" s="51" t="s">
        <v>404</v>
      </c>
      <c r="S165" s="49">
        <v>9.37</v>
      </c>
      <c r="T165" s="70">
        <v>50393.6</v>
      </c>
      <c r="U165" s="70">
        <v>35275.52</v>
      </c>
      <c r="V165" s="31">
        <v>0.7</v>
      </c>
    </row>
    <row r="166" spans="1:22" s="30" customFormat="1" ht="39" customHeight="1">
      <c r="A166" s="72"/>
      <c r="B166" s="71" t="s">
        <v>683</v>
      </c>
      <c r="C166" s="71">
        <v>3</v>
      </c>
      <c r="D166" s="71"/>
      <c r="E166" s="71" t="s">
        <v>320</v>
      </c>
      <c r="F166" s="71" t="s">
        <v>471</v>
      </c>
      <c r="G166" s="71" t="s">
        <v>679</v>
      </c>
      <c r="H166" s="71" t="s">
        <v>685</v>
      </c>
      <c r="I166" s="71">
        <v>10</v>
      </c>
      <c r="J166" s="31" t="s">
        <v>177</v>
      </c>
      <c r="K166" s="32" t="s">
        <v>686</v>
      </c>
      <c r="L166" s="31">
        <v>1</v>
      </c>
      <c r="M166" s="32" t="s">
        <v>521</v>
      </c>
      <c r="N166" s="50">
        <f>2560+7500</f>
        <v>10060</v>
      </c>
      <c r="O166" s="29" t="s">
        <v>323</v>
      </c>
      <c r="P166" s="29" t="s">
        <v>213</v>
      </c>
      <c r="Q166" s="33">
        <v>0.2</v>
      </c>
      <c r="R166" s="51" t="s">
        <v>402</v>
      </c>
      <c r="S166" s="49">
        <v>9.37</v>
      </c>
      <c r="T166" s="70">
        <v>37704.88</v>
      </c>
      <c r="U166" s="70">
        <v>26393.415999999997</v>
      </c>
      <c r="V166" s="31">
        <v>0.7</v>
      </c>
    </row>
    <row r="167" spans="1:22" s="30" customFormat="1" ht="22.5">
      <c r="A167" s="72"/>
      <c r="B167" s="71"/>
      <c r="C167" s="71"/>
      <c r="D167" s="71"/>
      <c r="E167" s="71"/>
      <c r="F167" s="71"/>
      <c r="G167" s="71"/>
      <c r="H167" s="71"/>
      <c r="I167" s="71"/>
      <c r="J167" s="31" t="s">
        <v>178</v>
      </c>
      <c r="K167" s="32" t="s">
        <v>687</v>
      </c>
      <c r="L167" s="31">
        <v>3</v>
      </c>
      <c r="M167" s="33" t="s">
        <v>521</v>
      </c>
      <c r="N167" s="50">
        <f>+N166-9000</f>
        <v>1060</v>
      </c>
      <c r="O167" s="29" t="s">
        <v>323</v>
      </c>
      <c r="P167" s="29" t="s">
        <v>213</v>
      </c>
      <c r="Q167" s="33">
        <v>0.2</v>
      </c>
      <c r="R167" s="51" t="s">
        <v>404</v>
      </c>
      <c r="S167" s="49">
        <v>9.37</v>
      </c>
      <c r="T167" s="70">
        <v>16018.72</v>
      </c>
      <c r="U167" s="70">
        <v>12814.975999999999</v>
      </c>
      <c r="V167" s="31">
        <v>0.8</v>
      </c>
    </row>
    <row r="168" spans="1:22" s="30" customFormat="1" ht="29.25" customHeight="1">
      <c r="A168" s="72"/>
      <c r="B168" s="71"/>
      <c r="C168" s="71"/>
      <c r="D168" s="71"/>
      <c r="E168" s="71"/>
      <c r="F168" s="71"/>
      <c r="G168" s="71"/>
      <c r="H168" s="71"/>
      <c r="I168" s="71"/>
      <c r="J168" s="31" t="s">
        <v>284</v>
      </c>
      <c r="K168" s="32" t="s">
        <v>688</v>
      </c>
      <c r="L168" s="31">
        <v>6</v>
      </c>
      <c r="M168" s="33" t="s">
        <v>521</v>
      </c>
      <c r="N168" s="50">
        <f>+N167</f>
        <v>1060</v>
      </c>
      <c r="O168" s="29" t="s">
        <v>323</v>
      </c>
      <c r="P168" s="29" t="s">
        <v>213</v>
      </c>
      <c r="Q168" s="33">
        <v>1</v>
      </c>
      <c r="R168" s="51" t="s">
        <v>404</v>
      </c>
      <c r="S168" s="49">
        <v>9.37</v>
      </c>
      <c r="T168" s="70">
        <v>9985.2</v>
      </c>
      <c r="U168" s="70">
        <v>7988.16</v>
      </c>
      <c r="V168" s="31">
        <v>0.8</v>
      </c>
    </row>
    <row r="169" spans="1:22" s="30" customFormat="1" ht="30.75" customHeight="1">
      <c r="A169" s="72"/>
      <c r="B169" s="71"/>
      <c r="C169" s="71"/>
      <c r="D169" s="71"/>
      <c r="E169" s="71"/>
      <c r="F169" s="71"/>
      <c r="G169" s="71"/>
      <c r="H169" s="71"/>
      <c r="I169" s="71"/>
      <c r="J169" s="31" t="s">
        <v>285</v>
      </c>
      <c r="K169" s="32" t="s">
        <v>689</v>
      </c>
      <c r="L169" s="31">
        <v>6</v>
      </c>
      <c r="M169" s="33" t="s">
        <v>521</v>
      </c>
      <c r="N169" s="50">
        <f>+N168</f>
        <v>1060</v>
      </c>
      <c r="O169" s="29" t="s">
        <v>323</v>
      </c>
      <c r="P169" s="29" t="s">
        <v>213</v>
      </c>
      <c r="Q169" s="33">
        <v>1</v>
      </c>
      <c r="R169" s="51" t="s">
        <v>404</v>
      </c>
      <c r="S169" s="49">
        <v>9.37</v>
      </c>
      <c r="T169" s="70">
        <v>4966.1</v>
      </c>
      <c r="U169" s="70">
        <v>3972.88</v>
      </c>
      <c r="V169" s="31">
        <v>0.8</v>
      </c>
    </row>
    <row r="170" spans="1:22" s="30" customFormat="1" ht="45.75" customHeight="1">
      <c r="A170" s="72"/>
      <c r="B170" s="71" t="s">
        <v>683</v>
      </c>
      <c r="C170" s="71">
        <v>7</v>
      </c>
      <c r="D170" s="71"/>
      <c r="E170" s="71" t="s">
        <v>320</v>
      </c>
      <c r="F170" s="71" t="s">
        <v>471</v>
      </c>
      <c r="G170" s="71" t="s">
        <v>684</v>
      </c>
      <c r="H170" s="71" t="s">
        <v>691</v>
      </c>
      <c r="I170" s="71">
        <v>10</v>
      </c>
      <c r="J170" s="31" t="s">
        <v>179</v>
      </c>
      <c r="K170" s="32" t="s">
        <v>692</v>
      </c>
      <c r="L170" s="33">
        <v>1</v>
      </c>
      <c r="M170" s="32" t="s">
        <v>325</v>
      </c>
      <c r="N170" s="50">
        <v>0</v>
      </c>
      <c r="O170" s="66" t="s">
        <v>322</v>
      </c>
      <c r="P170" s="29" t="s">
        <v>223</v>
      </c>
      <c r="Q170" s="33">
        <v>1</v>
      </c>
      <c r="R170" s="51" t="s">
        <v>404</v>
      </c>
      <c r="S170" s="49">
        <v>9.37</v>
      </c>
      <c r="T170" s="70">
        <v>0</v>
      </c>
      <c r="U170" s="70">
        <v>0</v>
      </c>
      <c r="V170" s="31">
        <v>0.6</v>
      </c>
    </row>
    <row r="171" spans="1:22" s="30" customFormat="1" ht="47.25" customHeight="1">
      <c r="A171" s="72"/>
      <c r="B171" s="71"/>
      <c r="C171" s="71"/>
      <c r="D171" s="71"/>
      <c r="E171" s="71"/>
      <c r="F171" s="71"/>
      <c r="G171" s="71"/>
      <c r="H171" s="71"/>
      <c r="I171" s="71"/>
      <c r="J171" s="31" t="s">
        <v>180</v>
      </c>
      <c r="K171" s="32" t="s">
        <v>693</v>
      </c>
      <c r="L171" s="33">
        <v>8</v>
      </c>
      <c r="M171" s="32" t="s">
        <v>325</v>
      </c>
      <c r="N171" s="50">
        <v>0</v>
      </c>
      <c r="O171" s="66" t="s">
        <v>322</v>
      </c>
      <c r="P171" s="29" t="s">
        <v>223</v>
      </c>
      <c r="Q171" s="33">
        <v>1</v>
      </c>
      <c r="R171" s="51" t="s">
        <v>404</v>
      </c>
      <c r="S171" s="49">
        <v>9.37</v>
      </c>
      <c r="T171" s="70">
        <v>0</v>
      </c>
      <c r="U171" s="70">
        <v>0</v>
      </c>
      <c r="V171" s="31">
        <v>0.6</v>
      </c>
    </row>
    <row r="172" spans="1:22" s="30" customFormat="1" ht="56.25">
      <c r="A172" s="72"/>
      <c r="B172" s="71" t="s">
        <v>683</v>
      </c>
      <c r="C172" s="71">
        <v>11</v>
      </c>
      <c r="D172" s="71"/>
      <c r="E172" s="71" t="s">
        <v>320</v>
      </c>
      <c r="F172" s="71" t="s">
        <v>471</v>
      </c>
      <c r="G172" s="71" t="s">
        <v>690</v>
      </c>
      <c r="H172" s="71" t="s">
        <v>695</v>
      </c>
      <c r="I172" s="71">
        <v>10</v>
      </c>
      <c r="J172" s="31" t="s">
        <v>181</v>
      </c>
      <c r="K172" s="32" t="s">
        <v>696</v>
      </c>
      <c r="L172" s="31">
        <v>1</v>
      </c>
      <c r="M172" s="32" t="s">
        <v>697</v>
      </c>
      <c r="N172" s="50">
        <f>12000*0.025</f>
        <v>300</v>
      </c>
      <c r="O172" s="29" t="s">
        <v>323</v>
      </c>
      <c r="P172" s="29" t="s">
        <v>293</v>
      </c>
      <c r="Q172" s="33">
        <v>1</v>
      </c>
      <c r="R172" s="51" t="s">
        <v>404</v>
      </c>
      <c r="S172" s="49">
        <v>9.37</v>
      </c>
      <c r="T172" s="70">
        <v>1405.5</v>
      </c>
      <c r="U172" s="70">
        <v>702.75</v>
      </c>
      <c r="V172" s="31">
        <v>0.5</v>
      </c>
    </row>
    <row r="173" spans="1:22" s="30" customFormat="1" ht="24" customHeight="1">
      <c r="A173" s="72"/>
      <c r="B173" s="71"/>
      <c r="C173" s="71"/>
      <c r="D173" s="71"/>
      <c r="E173" s="71"/>
      <c r="F173" s="71"/>
      <c r="G173" s="71"/>
      <c r="H173" s="71"/>
      <c r="I173" s="71"/>
      <c r="J173" s="31" t="s">
        <v>182</v>
      </c>
      <c r="K173" s="32" t="s">
        <v>698</v>
      </c>
      <c r="L173" s="31">
        <v>7</v>
      </c>
      <c r="M173" s="32" t="s">
        <v>697</v>
      </c>
      <c r="N173" s="50">
        <f>12000*0.025</f>
        <v>300</v>
      </c>
      <c r="O173" s="29" t="s">
        <v>323</v>
      </c>
      <c r="P173" s="29" t="s">
        <v>213</v>
      </c>
      <c r="Q173" s="33">
        <v>1</v>
      </c>
      <c r="R173" s="51" t="s">
        <v>404</v>
      </c>
      <c r="S173" s="49">
        <v>9.37</v>
      </c>
      <c r="T173" s="70">
        <v>11244</v>
      </c>
      <c r="U173" s="70">
        <v>5622</v>
      </c>
      <c r="V173" s="31">
        <v>0.5</v>
      </c>
    </row>
    <row r="174" spans="1:22" s="30" customFormat="1" ht="24.75" customHeight="1">
      <c r="A174" s="72"/>
      <c r="B174" s="71"/>
      <c r="C174" s="71"/>
      <c r="D174" s="71"/>
      <c r="E174" s="71"/>
      <c r="F174" s="71"/>
      <c r="G174" s="71"/>
      <c r="H174" s="71"/>
      <c r="I174" s="71"/>
      <c r="J174" s="31" t="s">
        <v>282</v>
      </c>
      <c r="K174" s="32" t="s">
        <v>699</v>
      </c>
      <c r="L174" s="31">
        <v>6</v>
      </c>
      <c r="M174" s="32" t="s">
        <v>697</v>
      </c>
      <c r="N174" s="50">
        <f>12000*0.025</f>
        <v>300</v>
      </c>
      <c r="O174" s="29" t="s">
        <v>323</v>
      </c>
      <c r="P174" s="29" t="s">
        <v>213</v>
      </c>
      <c r="Q174" s="33">
        <v>1</v>
      </c>
      <c r="R174" s="51" t="s">
        <v>404</v>
      </c>
      <c r="S174" s="49">
        <v>9.37</v>
      </c>
      <c r="T174" s="70">
        <v>1420.5</v>
      </c>
      <c r="U174" s="70">
        <v>710.25</v>
      </c>
      <c r="V174" s="31">
        <v>0.5</v>
      </c>
    </row>
    <row r="175" spans="1:22" s="30" customFormat="1" ht="11.25">
      <c r="A175" s="72"/>
      <c r="B175" s="71"/>
      <c r="C175" s="71"/>
      <c r="D175" s="71"/>
      <c r="E175" s="71"/>
      <c r="F175" s="71"/>
      <c r="G175" s="71"/>
      <c r="H175" s="71"/>
      <c r="I175" s="71"/>
      <c r="J175" s="31" t="s">
        <v>283</v>
      </c>
      <c r="K175" s="32" t="s">
        <v>700</v>
      </c>
      <c r="L175" s="31">
        <v>6</v>
      </c>
      <c r="M175" s="32" t="s">
        <v>697</v>
      </c>
      <c r="N175" s="50">
        <f>12000*0.025</f>
        <v>300</v>
      </c>
      <c r="O175" s="29" t="s">
        <v>323</v>
      </c>
      <c r="P175" s="29" t="s">
        <v>213</v>
      </c>
      <c r="Q175" s="33">
        <v>1</v>
      </c>
      <c r="R175" s="51" t="s">
        <v>404</v>
      </c>
      <c r="S175" s="49">
        <v>9.37</v>
      </c>
      <c r="T175" s="70">
        <v>1420.5</v>
      </c>
      <c r="U175" s="70">
        <v>994.35</v>
      </c>
      <c r="V175" s="31">
        <v>0.7</v>
      </c>
    </row>
    <row r="176" spans="1:22" s="30" customFormat="1" ht="32.25" customHeight="1">
      <c r="A176" s="38"/>
      <c r="B176" s="32" t="s">
        <v>683</v>
      </c>
      <c r="C176" s="32">
        <v>12</v>
      </c>
      <c r="D176" s="32"/>
      <c r="E176" s="32" t="s">
        <v>320</v>
      </c>
      <c r="F176" s="32" t="s">
        <v>471</v>
      </c>
      <c r="G176" s="32" t="s">
        <v>694</v>
      </c>
      <c r="H176" s="32" t="s">
        <v>702</v>
      </c>
      <c r="I176" s="32">
        <v>10</v>
      </c>
      <c r="J176" s="62" t="s">
        <v>183</v>
      </c>
      <c r="K176" s="32" t="s">
        <v>702</v>
      </c>
      <c r="L176" s="31">
        <v>8</v>
      </c>
      <c r="M176" s="32" t="s">
        <v>294</v>
      </c>
      <c r="N176" s="50">
        <f>+N169</f>
        <v>1060</v>
      </c>
      <c r="O176" s="29" t="s">
        <v>323</v>
      </c>
      <c r="P176" s="29" t="s">
        <v>213</v>
      </c>
      <c r="Q176" s="33">
        <v>1</v>
      </c>
      <c r="R176" s="51" t="s">
        <v>404</v>
      </c>
      <c r="S176" s="49">
        <v>9.37</v>
      </c>
      <c r="T176" s="70">
        <v>19970.4</v>
      </c>
      <c r="U176" s="70">
        <v>9985.2</v>
      </c>
      <c r="V176" s="31">
        <v>0.5</v>
      </c>
    </row>
    <row r="177" spans="1:22" s="30" customFormat="1" ht="36" customHeight="1">
      <c r="A177" s="72"/>
      <c r="B177" s="73" t="s">
        <v>683</v>
      </c>
      <c r="C177" s="71" t="s">
        <v>703</v>
      </c>
      <c r="D177" s="71" t="s">
        <v>0</v>
      </c>
      <c r="E177" s="71" t="s">
        <v>320</v>
      </c>
      <c r="F177" s="71" t="s">
        <v>396</v>
      </c>
      <c r="G177" s="71" t="s">
        <v>701</v>
      </c>
      <c r="H177" s="71" t="s">
        <v>2</v>
      </c>
      <c r="I177" s="71">
        <v>13</v>
      </c>
      <c r="J177" s="31" t="s">
        <v>184</v>
      </c>
      <c r="K177" s="32" t="s">
        <v>3</v>
      </c>
      <c r="L177" s="31">
        <v>1</v>
      </c>
      <c r="M177" s="32" t="s">
        <v>294</v>
      </c>
      <c r="N177" s="50">
        <f>+N176</f>
        <v>1060</v>
      </c>
      <c r="O177" s="29" t="s">
        <v>323</v>
      </c>
      <c r="P177" s="29" t="s">
        <v>213</v>
      </c>
      <c r="Q177" s="33">
        <v>1</v>
      </c>
      <c r="R177" s="51" t="s">
        <v>404</v>
      </c>
      <c r="S177" s="49">
        <v>9.37</v>
      </c>
      <c r="T177" s="70">
        <v>19864.4</v>
      </c>
      <c r="U177" s="70">
        <v>9932.2</v>
      </c>
      <c r="V177" s="31">
        <v>0.5</v>
      </c>
    </row>
    <row r="178" spans="1:22" s="30" customFormat="1" ht="34.5" customHeight="1">
      <c r="A178" s="72"/>
      <c r="B178" s="73"/>
      <c r="C178" s="71"/>
      <c r="D178" s="71"/>
      <c r="E178" s="71"/>
      <c r="F178" s="71"/>
      <c r="G178" s="71"/>
      <c r="H178" s="71"/>
      <c r="I178" s="71"/>
      <c r="J178" s="31" t="s">
        <v>280</v>
      </c>
      <c r="K178" s="32" t="s">
        <v>4</v>
      </c>
      <c r="L178" s="31">
        <v>6</v>
      </c>
      <c r="M178" s="32" t="s">
        <v>294</v>
      </c>
      <c r="N178" s="50">
        <f>+N177</f>
        <v>1060</v>
      </c>
      <c r="O178" s="29" t="s">
        <v>323</v>
      </c>
      <c r="P178" s="29" t="s">
        <v>213</v>
      </c>
      <c r="Q178" s="33">
        <v>1</v>
      </c>
      <c r="R178" s="51" t="s">
        <v>226</v>
      </c>
      <c r="S178" s="49">
        <v>9.37</v>
      </c>
      <c r="T178" s="70">
        <v>39834.8</v>
      </c>
      <c r="U178" s="70">
        <v>19917.4</v>
      </c>
      <c r="V178" s="31">
        <v>0.5</v>
      </c>
    </row>
    <row r="179" spans="1:22" s="30" customFormat="1" ht="44.25" customHeight="1">
      <c r="A179" s="72"/>
      <c r="B179" s="73"/>
      <c r="C179" s="71"/>
      <c r="D179" s="71"/>
      <c r="E179" s="71"/>
      <c r="F179" s="71"/>
      <c r="G179" s="71"/>
      <c r="H179" s="71"/>
      <c r="I179" s="71"/>
      <c r="J179" s="31" t="s">
        <v>281</v>
      </c>
      <c r="K179" s="32" t="s">
        <v>5</v>
      </c>
      <c r="L179" s="31">
        <v>7</v>
      </c>
      <c r="M179" s="32" t="s">
        <v>294</v>
      </c>
      <c r="N179" s="50">
        <f>+N178</f>
        <v>1060</v>
      </c>
      <c r="O179" s="29" t="s">
        <v>323</v>
      </c>
      <c r="P179" s="29" t="s">
        <v>213</v>
      </c>
      <c r="Q179" s="33">
        <v>1</v>
      </c>
      <c r="R179" s="51" t="s">
        <v>402</v>
      </c>
      <c r="S179" s="49">
        <v>9.37</v>
      </c>
      <c r="T179" s="70">
        <v>79457.6</v>
      </c>
      <c r="U179" s="70">
        <v>55620.32</v>
      </c>
      <c r="V179" s="31">
        <v>0.7</v>
      </c>
    </row>
    <row r="180" spans="1:22" s="30" customFormat="1" ht="40.5" customHeight="1">
      <c r="A180" s="38"/>
      <c r="B180" s="32" t="s">
        <v>683</v>
      </c>
      <c r="C180" s="32">
        <v>22</v>
      </c>
      <c r="D180" s="32"/>
      <c r="E180" s="32" t="s">
        <v>320</v>
      </c>
      <c r="F180" s="32" t="s">
        <v>471</v>
      </c>
      <c r="G180" s="32" t="s">
        <v>1</v>
      </c>
      <c r="H180" s="32" t="s">
        <v>7</v>
      </c>
      <c r="I180" s="32">
        <v>4</v>
      </c>
      <c r="J180" s="62" t="s">
        <v>185</v>
      </c>
      <c r="K180" s="32" t="s">
        <v>7</v>
      </c>
      <c r="L180" s="31">
        <v>3</v>
      </c>
      <c r="M180" s="32" t="s">
        <v>294</v>
      </c>
      <c r="N180" s="50">
        <f>+N179</f>
        <v>1060</v>
      </c>
      <c r="O180" s="29" t="s">
        <v>323</v>
      </c>
      <c r="P180" s="29" t="s">
        <v>213</v>
      </c>
      <c r="Q180" s="33">
        <v>1</v>
      </c>
      <c r="R180" s="51" t="s">
        <v>402</v>
      </c>
      <c r="S180" s="49">
        <v>9.37</v>
      </c>
      <c r="T180" s="70">
        <v>9932.2</v>
      </c>
      <c r="U180" s="70">
        <v>6952.54</v>
      </c>
      <c r="V180" s="31">
        <v>0.7</v>
      </c>
    </row>
    <row r="181" spans="1:22" s="30" customFormat="1" ht="42" customHeight="1">
      <c r="A181" s="72"/>
      <c r="B181" s="71" t="s">
        <v>8</v>
      </c>
      <c r="C181" s="71">
        <v>7</v>
      </c>
      <c r="D181" s="71"/>
      <c r="E181" s="71" t="s">
        <v>320</v>
      </c>
      <c r="F181" s="71" t="s">
        <v>471</v>
      </c>
      <c r="G181" s="71" t="s">
        <v>6</v>
      </c>
      <c r="H181" s="71" t="s">
        <v>10</v>
      </c>
      <c r="I181" s="71">
        <v>10</v>
      </c>
      <c r="J181" s="31" t="s">
        <v>186</v>
      </c>
      <c r="K181" s="32" t="s">
        <v>11</v>
      </c>
      <c r="L181" s="33">
        <v>1</v>
      </c>
      <c r="M181" s="32" t="s">
        <v>12</v>
      </c>
      <c r="N181" s="50">
        <v>3544</v>
      </c>
      <c r="O181" s="29">
        <v>2009</v>
      </c>
      <c r="P181" s="29">
        <v>2009</v>
      </c>
      <c r="Q181" s="33">
        <v>1</v>
      </c>
      <c r="R181" s="51" t="s">
        <v>404</v>
      </c>
      <c r="S181" s="49">
        <v>9.37</v>
      </c>
      <c r="T181" s="70">
        <v>1660.3639999999998</v>
      </c>
      <c r="U181" s="70">
        <v>1494.3275999999998</v>
      </c>
      <c r="V181" s="31">
        <v>0.9</v>
      </c>
    </row>
    <row r="182" spans="1:22" s="30" customFormat="1" ht="48.75" customHeight="1">
      <c r="A182" s="72"/>
      <c r="B182" s="71"/>
      <c r="C182" s="71"/>
      <c r="D182" s="71"/>
      <c r="E182" s="71"/>
      <c r="F182" s="71"/>
      <c r="G182" s="71"/>
      <c r="H182" s="71"/>
      <c r="I182" s="71"/>
      <c r="J182" s="31" t="s">
        <v>279</v>
      </c>
      <c r="K182" s="32" t="s">
        <v>10</v>
      </c>
      <c r="L182" s="33">
        <v>8</v>
      </c>
      <c r="M182" s="32" t="s">
        <v>12</v>
      </c>
      <c r="N182" s="50">
        <f>+N181</f>
        <v>3544</v>
      </c>
      <c r="O182" s="29">
        <v>2009</v>
      </c>
      <c r="P182" s="29">
        <v>2009</v>
      </c>
      <c r="Q182" s="33">
        <v>1</v>
      </c>
      <c r="R182" s="51" t="s">
        <v>404</v>
      </c>
      <c r="S182" s="49">
        <v>9.37</v>
      </c>
      <c r="T182" s="70">
        <v>16603.64</v>
      </c>
      <c r="U182" s="70">
        <v>14943.276</v>
      </c>
      <c r="V182" s="31">
        <v>0.9</v>
      </c>
    </row>
    <row r="183" spans="1:22" s="30" customFormat="1" ht="55.5" customHeight="1">
      <c r="A183" s="60"/>
      <c r="B183" s="63" t="s">
        <v>13</v>
      </c>
      <c r="C183" s="28">
        <v>7</v>
      </c>
      <c r="D183" s="28"/>
      <c r="E183" s="28" t="s">
        <v>320</v>
      </c>
      <c r="F183" s="28" t="s">
        <v>471</v>
      </c>
      <c r="G183" s="28" t="s">
        <v>9</v>
      </c>
      <c r="H183" s="28" t="s">
        <v>15</v>
      </c>
      <c r="I183" s="28">
        <v>5</v>
      </c>
      <c r="J183" s="62" t="s">
        <v>187</v>
      </c>
      <c r="K183" s="32" t="s">
        <v>16</v>
      </c>
      <c r="L183" s="31">
        <v>3</v>
      </c>
      <c r="M183" s="32" t="s">
        <v>17</v>
      </c>
      <c r="N183" s="50">
        <v>2</v>
      </c>
      <c r="O183" s="29">
        <v>2010</v>
      </c>
      <c r="P183" s="29" t="s">
        <v>295</v>
      </c>
      <c r="Q183" s="33">
        <v>1</v>
      </c>
      <c r="R183" s="51" t="s">
        <v>402</v>
      </c>
      <c r="S183" s="49">
        <v>9.37</v>
      </c>
      <c r="T183" s="70">
        <v>9.37</v>
      </c>
      <c r="U183" s="70">
        <v>7.4959999999999996</v>
      </c>
      <c r="V183" s="31">
        <v>0.8</v>
      </c>
    </row>
    <row r="184" spans="1:22" s="30" customFormat="1" ht="36" customHeight="1">
      <c r="A184" s="72"/>
      <c r="B184" s="73" t="s">
        <v>18</v>
      </c>
      <c r="C184" s="71" t="s">
        <v>19</v>
      </c>
      <c r="D184" s="71" t="s">
        <v>0</v>
      </c>
      <c r="E184" s="71" t="s">
        <v>320</v>
      </c>
      <c r="F184" s="71" t="s">
        <v>396</v>
      </c>
      <c r="G184" s="71" t="s">
        <v>14</v>
      </c>
      <c r="H184" s="71" t="s">
        <v>21</v>
      </c>
      <c r="I184" s="71">
        <v>13</v>
      </c>
      <c r="J184" s="31" t="s">
        <v>188</v>
      </c>
      <c r="K184" s="32" t="s">
        <v>22</v>
      </c>
      <c r="L184" s="31"/>
      <c r="M184" s="32" t="s">
        <v>23</v>
      </c>
      <c r="N184" s="50">
        <f>+(57.8461538461538)*12</f>
        <v>694.1538461538462</v>
      </c>
      <c r="O184" s="29" t="s">
        <v>323</v>
      </c>
      <c r="P184" s="29" t="s">
        <v>312</v>
      </c>
      <c r="Q184" s="33">
        <v>1</v>
      </c>
      <c r="R184" s="51" t="s">
        <v>402</v>
      </c>
      <c r="S184" s="49">
        <v>9.37</v>
      </c>
      <c r="T184" s="70">
        <v>1626.0553846153846</v>
      </c>
      <c r="U184" s="70">
        <v>487.8166153846154</v>
      </c>
      <c r="V184" s="31">
        <v>0.3</v>
      </c>
    </row>
    <row r="185" spans="1:22" s="30" customFormat="1" ht="34.5" customHeight="1">
      <c r="A185" s="72"/>
      <c r="B185" s="73"/>
      <c r="C185" s="71"/>
      <c r="D185" s="71"/>
      <c r="E185" s="71"/>
      <c r="F185" s="71"/>
      <c r="G185" s="71"/>
      <c r="H185" s="71"/>
      <c r="I185" s="71"/>
      <c r="J185" s="31" t="s">
        <v>277</v>
      </c>
      <c r="K185" s="32" t="s">
        <v>24</v>
      </c>
      <c r="L185" s="31">
        <v>11</v>
      </c>
      <c r="M185" s="32" t="s">
        <v>23</v>
      </c>
      <c r="N185" s="50">
        <f>+(1049/26)*12</f>
        <v>484.1538461538462</v>
      </c>
      <c r="O185" s="29" t="s">
        <v>323</v>
      </c>
      <c r="P185" s="29" t="s">
        <v>313</v>
      </c>
      <c r="Q185" s="33">
        <v>1</v>
      </c>
      <c r="R185" s="51" t="s">
        <v>226</v>
      </c>
      <c r="S185" s="49">
        <v>9.37</v>
      </c>
      <c r="T185" s="70">
        <v>226.82607692307693</v>
      </c>
      <c r="U185" s="70">
        <v>226.82607692307693</v>
      </c>
      <c r="V185" s="31">
        <v>1</v>
      </c>
    </row>
    <row r="186" spans="1:22" s="30" customFormat="1" ht="44.25" customHeight="1">
      <c r="A186" s="72"/>
      <c r="B186" s="73"/>
      <c r="C186" s="71"/>
      <c r="D186" s="71"/>
      <c r="E186" s="71"/>
      <c r="F186" s="71"/>
      <c r="G186" s="71"/>
      <c r="H186" s="71"/>
      <c r="I186" s="71"/>
      <c r="J186" s="31" t="s">
        <v>278</v>
      </c>
      <c r="K186" s="32" t="s">
        <v>25</v>
      </c>
      <c r="L186" s="31">
        <v>11</v>
      </c>
      <c r="M186" s="32" t="s">
        <v>26</v>
      </c>
      <c r="N186" s="52">
        <v>0.11538461538461539</v>
      </c>
      <c r="O186" s="29" t="s">
        <v>323</v>
      </c>
      <c r="P186" s="29" t="s">
        <v>314</v>
      </c>
      <c r="Q186" s="33">
        <v>1</v>
      </c>
      <c r="R186" s="51" t="s">
        <v>404</v>
      </c>
      <c r="S186" s="49">
        <v>9.37</v>
      </c>
      <c r="T186" s="70">
        <v>0.7645192307692305</v>
      </c>
      <c r="U186" s="70">
        <v>0.5351634615384613</v>
      </c>
      <c r="V186" s="31">
        <v>0.7</v>
      </c>
    </row>
    <row r="187" spans="1:22" s="30" customFormat="1" ht="42.75" customHeight="1">
      <c r="A187" s="72"/>
      <c r="B187" s="71" t="s">
        <v>18</v>
      </c>
      <c r="C187" s="71">
        <v>14</v>
      </c>
      <c r="D187" s="71" t="s">
        <v>0</v>
      </c>
      <c r="E187" s="71" t="s">
        <v>320</v>
      </c>
      <c r="F187" s="71" t="s">
        <v>396</v>
      </c>
      <c r="G187" s="71" t="s">
        <v>20</v>
      </c>
      <c r="H187" s="71" t="s">
        <v>27</v>
      </c>
      <c r="I187" s="71">
        <v>9</v>
      </c>
      <c r="J187" s="31" t="s">
        <v>189</v>
      </c>
      <c r="K187" s="32" t="s">
        <v>28</v>
      </c>
      <c r="L187" s="31">
        <v>10</v>
      </c>
      <c r="M187" s="32" t="s">
        <v>29</v>
      </c>
      <c r="N187" s="50">
        <f>+N184</f>
        <v>694.1538461538462</v>
      </c>
      <c r="O187" s="29" t="s">
        <v>323</v>
      </c>
      <c r="P187" s="29" t="s">
        <v>312</v>
      </c>
      <c r="Q187" s="33">
        <v>1</v>
      </c>
      <c r="R187" s="51" t="s">
        <v>402</v>
      </c>
      <c r="S187" s="49">
        <v>9.37</v>
      </c>
      <c r="T187" s="70">
        <v>650.4221538461538</v>
      </c>
      <c r="U187" s="70">
        <v>130.08443076923078</v>
      </c>
      <c r="V187" s="31">
        <v>0.2</v>
      </c>
    </row>
    <row r="188" spans="1:22" s="30" customFormat="1" ht="25.5" customHeight="1">
      <c r="A188" s="72"/>
      <c r="B188" s="71"/>
      <c r="C188" s="71"/>
      <c r="D188" s="71"/>
      <c r="E188" s="71"/>
      <c r="F188" s="71"/>
      <c r="G188" s="71"/>
      <c r="H188" s="71"/>
      <c r="I188" s="71"/>
      <c r="J188" s="31" t="s">
        <v>190</v>
      </c>
      <c r="K188" s="32" t="s">
        <v>30</v>
      </c>
      <c r="L188" s="31">
        <v>10</v>
      </c>
      <c r="M188" s="32" t="s">
        <v>29</v>
      </c>
      <c r="N188" s="50">
        <f>+(1049/26)*12</f>
        <v>484.1538461538462</v>
      </c>
      <c r="O188" s="29" t="s">
        <v>323</v>
      </c>
      <c r="P188" s="29" t="s">
        <v>313</v>
      </c>
      <c r="Q188" s="33">
        <v>1</v>
      </c>
      <c r="R188" s="51" t="s">
        <v>402</v>
      </c>
      <c r="S188" s="49">
        <v>9.37</v>
      </c>
      <c r="T188" s="70">
        <v>454.3783846153846</v>
      </c>
      <c r="U188" s="70">
        <v>90.87567692307692</v>
      </c>
      <c r="V188" s="31">
        <v>0.2</v>
      </c>
    </row>
    <row r="189" spans="1:22" s="30" customFormat="1" ht="25.5" customHeight="1">
      <c r="A189" s="72"/>
      <c r="B189" s="71"/>
      <c r="C189" s="71"/>
      <c r="D189" s="71"/>
      <c r="E189" s="71"/>
      <c r="F189" s="71"/>
      <c r="G189" s="71"/>
      <c r="H189" s="71"/>
      <c r="I189" s="71"/>
      <c r="J189" s="31" t="s">
        <v>191</v>
      </c>
      <c r="K189" s="32" t="s">
        <v>31</v>
      </c>
      <c r="L189" s="31">
        <v>6</v>
      </c>
      <c r="M189" s="32" t="s">
        <v>32</v>
      </c>
      <c r="N189" s="50">
        <f>+(1049/26)*12</f>
        <v>484.1538461538462</v>
      </c>
      <c r="O189" s="29" t="s">
        <v>323</v>
      </c>
      <c r="P189" s="29" t="s">
        <v>313</v>
      </c>
      <c r="Q189" s="33">
        <v>1</v>
      </c>
      <c r="R189" s="51" t="s">
        <v>404</v>
      </c>
      <c r="S189" s="49">
        <v>9.37</v>
      </c>
      <c r="T189" s="70">
        <v>1158.3380769230769</v>
      </c>
      <c r="U189" s="70">
        <v>463.33523076923075</v>
      </c>
      <c r="V189" s="31">
        <v>0.4</v>
      </c>
    </row>
    <row r="190" spans="1:22" s="30" customFormat="1" ht="25.5" customHeight="1">
      <c r="A190" s="72"/>
      <c r="B190" s="71"/>
      <c r="C190" s="71"/>
      <c r="D190" s="71"/>
      <c r="E190" s="71"/>
      <c r="F190" s="71"/>
      <c r="G190" s="71"/>
      <c r="H190" s="71"/>
      <c r="I190" s="71"/>
      <c r="J190" s="31" t="s">
        <v>274</v>
      </c>
      <c r="K190" s="32" t="s">
        <v>33</v>
      </c>
      <c r="L190" s="31">
        <v>3</v>
      </c>
      <c r="M190" s="32" t="s">
        <v>319</v>
      </c>
      <c r="N190" s="50">
        <f>1.80769230769231*12</f>
        <v>21.692307692307693</v>
      </c>
      <c r="O190" s="29" t="s">
        <v>323</v>
      </c>
      <c r="P190" s="29" t="s">
        <v>316</v>
      </c>
      <c r="Q190" s="33">
        <v>1</v>
      </c>
      <c r="R190" s="51" t="s">
        <v>404</v>
      </c>
      <c r="S190" s="49">
        <v>9.37</v>
      </c>
      <c r="T190" s="70">
        <v>3260.353846153846</v>
      </c>
      <c r="U190" s="70">
        <v>1304.1415384615384</v>
      </c>
      <c r="V190" s="31">
        <v>0.4</v>
      </c>
    </row>
    <row r="191" spans="1:22" s="30" customFormat="1" ht="33.75" customHeight="1">
      <c r="A191" s="72"/>
      <c r="B191" s="71"/>
      <c r="C191" s="71"/>
      <c r="D191" s="71"/>
      <c r="E191" s="71"/>
      <c r="F191" s="71"/>
      <c r="G191" s="71"/>
      <c r="H191" s="71"/>
      <c r="I191" s="71"/>
      <c r="J191" s="31" t="s">
        <v>275</v>
      </c>
      <c r="K191" s="32" t="s">
        <v>34</v>
      </c>
      <c r="L191" s="31">
        <v>9</v>
      </c>
      <c r="M191" s="32" t="s">
        <v>318</v>
      </c>
      <c r="N191" s="50">
        <f>+(22.9230769230769*12)</f>
        <v>275.0769230769231</v>
      </c>
      <c r="O191" s="29" t="s">
        <v>323</v>
      </c>
      <c r="P191" s="29" t="s">
        <v>315</v>
      </c>
      <c r="Q191" s="33">
        <v>1</v>
      </c>
      <c r="R191" s="51" t="s">
        <v>404</v>
      </c>
      <c r="S191" s="49">
        <v>9.37</v>
      </c>
      <c r="T191" s="70">
        <v>863.6498461538463</v>
      </c>
      <c r="U191" s="70">
        <v>172.72996923076926</v>
      </c>
      <c r="V191" s="31">
        <v>0.2</v>
      </c>
    </row>
    <row r="192" spans="1:22" s="30" customFormat="1" ht="35.25" customHeight="1">
      <c r="A192" s="72"/>
      <c r="B192" s="71"/>
      <c r="C192" s="71"/>
      <c r="D192" s="71"/>
      <c r="E192" s="71"/>
      <c r="F192" s="71"/>
      <c r="G192" s="71"/>
      <c r="H192" s="71"/>
      <c r="I192" s="71"/>
      <c r="J192" s="31" t="s">
        <v>276</v>
      </c>
      <c r="K192" s="32" t="s">
        <v>35</v>
      </c>
      <c r="L192" s="31">
        <v>3</v>
      </c>
      <c r="M192" s="32" t="s">
        <v>26</v>
      </c>
      <c r="N192" s="50">
        <f>+N186</f>
        <v>0.11538461538461539</v>
      </c>
      <c r="O192" s="29" t="s">
        <v>323</v>
      </c>
      <c r="P192" s="29" t="s">
        <v>213</v>
      </c>
      <c r="Q192" s="33">
        <v>1</v>
      </c>
      <c r="R192" s="51" t="s">
        <v>404</v>
      </c>
      <c r="S192" s="49">
        <v>9.37</v>
      </c>
      <c r="T192" s="70">
        <v>0.6801923076923077</v>
      </c>
      <c r="U192" s="70">
        <v>0.27207692307692305</v>
      </c>
      <c r="V192" s="31">
        <v>0.4</v>
      </c>
    </row>
    <row r="194" spans="1:10" ht="12" customHeight="1">
      <c r="A194" s="4" t="s">
        <v>326</v>
      </c>
      <c r="B194" s="36"/>
      <c r="C194" s="2"/>
      <c r="D194" s="2"/>
      <c r="E194" s="2"/>
      <c r="F194" s="35"/>
      <c r="G194" s="2"/>
      <c r="J194" s="2"/>
    </row>
    <row r="195" spans="1:22" ht="12" customHeight="1" hidden="1">
      <c r="A195" s="8" t="s">
        <v>331</v>
      </c>
      <c r="B195" s="36"/>
      <c r="C195" s="7"/>
      <c r="D195" s="7"/>
      <c r="E195" s="9"/>
      <c r="F195" s="35"/>
      <c r="G195" s="2"/>
      <c r="J195" s="2"/>
      <c r="N195" s="22">
        <f aca="true" t="shared" si="0" ref="N195:S195">SUM(N23:N194)</f>
        <v>495879.1955147573</v>
      </c>
      <c r="O195" s="22">
        <f t="shared" si="0"/>
        <v>368289</v>
      </c>
      <c r="P195" s="22">
        <f>SUM(P23:P194)</f>
        <v>243709</v>
      </c>
      <c r="Q195" s="22">
        <f t="shared" si="0"/>
        <v>508</v>
      </c>
      <c r="R195" s="22">
        <f t="shared" si="0"/>
        <v>0</v>
      </c>
      <c r="S195" s="22">
        <f t="shared" si="0"/>
        <v>1560.179999999994</v>
      </c>
      <c r="T195" s="22"/>
      <c r="U195" s="22"/>
      <c r="V195" s="22"/>
    </row>
    <row r="196" spans="1:22" ht="12" customHeight="1">
      <c r="A196" s="8" t="s">
        <v>335</v>
      </c>
      <c r="B196" s="36"/>
      <c r="C196" s="7"/>
      <c r="D196" s="7"/>
      <c r="E196" s="9"/>
      <c r="F196" s="35"/>
      <c r="G196" s="2"/>
      <c r="T196" s="1"/>
      <c r="U196" s="1"/>
      <c r="V196" s="1"/>
    </row>
    <row r="197" spans="1:7" ht="12" customHeight="1">
      <c r="A197" s="8" t="s">
        <v>340</v>
      </c>
      <c r="B197" s="36"/>
      <c r="C197" s="7"/>
      <c r="D197" s="7"/>
      <c r="E197" s="9"/>
      <c r="F197" s="35"/>
      <c r="G197" s="2"/>
    </row>
    <row r="198" spans="1:7" ht="12" customHeight="1">
      <c r="A198" s="8" t="s">
        <v>344</v>
      </c>
      <c r="B198" s="36"/>
      <c r="C198" s="7"/>
      <c r="D198" s="7"/>
      <c r="E198" s="9"/>
      <c r="F198" s="35"/>
      <c r="G198" s="2"/>
    </row>
    <row r="199" spans="1:7" ht="12" customHeight="1">
      <c r="A199" s="8" t="s">
        <v>347</v>
      </c>
      <c r="B199" s="36"/>
      <c r="C199" s="7"/>
      <c r="D199" s="7"/>
      <c r="E199" s="9"/>
      <c r="F199" s="35"/>
      <c r="G199" s="2"/>
    </row>
    <row r="200" spans="1:7" ht="12" customHeight="1">
      <c r="A200" s="8" t="s">
        <v>350</v>
      </c>
      <c r="B200" s="36"/>
      <c r="C200" s="7"/>
      <c r="D200" s="7"/>
      <c r="E200" s="9"/>
      <c r="F200" s="35"/>
      <c r="G200" s="2"/>
    </row>
    <row r="201" spans="1:7" ht="12" customHeight="1">
      <c r="A201" s="8" t="s">
        <v>353</v>
      </c>
      <c r="B201" s="36"/>
      <c r="C201" s="7"/>
      <c r="D201" s="7"/>
      <c r="E201" s="9"/>
      <c r="F201" s="35"/>
      <c r="G201" s="2"/>
    </row>
    <row r="202" spans="1:7" ht="12" customHeight="1">
      <c r="A202" s="8" t="s">
        <v>356</v>
      </c>
      <c r="B202" s="36"/>
      <c r="C202" s="7"/>
      <c r="D202" s="7"/>
      <c r="E202" s="9"/>
      <c r="F202" s="35"/>
      <c r="G202" s="2"/>
    </row>
    <row r="203" spans="1:7" ht="12" customHeight="1">
      <c r="A203" s="8" t="s">
        <v>359</v>
      </c>
      <c r="B203" s="36"/>
      <c r="C203" s="7"/>
      <c r="D203" s="7"/>
      <c r="E203" s="9"/>
      <c r="F203" s="35"/>
      <c r="G203" s="2"/>
    </row>
    <row r="204" spans="1:7" ht="12" customHeight="1">
      <c r="A204" s="8" t="s">
        <v>362</v>
      </c>
      <c r="B204" s="36"/>
      <c r="C204" s="7"/>
      <c r="D204" s="7"/>
      <c r="E204" s="9"/>
      <c r="F204" s="35"/>
      <c r="G204" s="2"/>
    </row>
    <row r="205" spans="1:7" ht="12" customHeight="1">
      <c r="A205" s="8" t="s">
        <v>365</v>
      </c>
      <c r="B205" s="36"/>
      <c r="C205" s="7"/>
      <c r="D205" s="7"/>
      <c r="E205" s="9"/>
      <c r="F205" s="35"/>
      <c r="G205" s="2"/>
    </row>
    <row r="206" spans="1:7" ht="12" customHeight="1">
      <c r="A206" s="8" t="s">
        <v>368</v>
      </c>
      <c r="B206" s="36"/>
      <c r="C206" s="7"/>
      <c r="D206" s="7"/>
      <c r="E206" s="9"/>
      <c r="F206" s="35"/>
      <c r="G206" s="2"/>
    </row>
    <row r="207" spans="1:7" ht="12" customHeight="1">
      <c r="A207" s="4" t="s">
        <v>370</v>
      </c>
      <c r="B207" s="36"/>
      <c r="C207" s="2"/>
      <c r="D207" s="2"/>
      <c r="E207" s="22"/>
      <c r="F207" s="35"/>
      <c r="G207" s="2"/>
    </row>
    <row r="208" spans="1:7" ht="12" customHeight="1">
      <c r="A208" s="4" t="s">
        <v>372</v>
      </c>
      <c r="B208" s="36"/>
      <c r="C208" s="2"/>
      <c r="D208" s="2"/>
      <c r="E208" s="22"/>
      <c r="F208" s="35"/>
      <c r="G208" s="2"/>
    </row>
    <row r="209" spans="1:7" ht="12" customHeight="1">
      <c r="A209" s="4"/>
      <c r="B209" s="36"/>
      <c r="C209" s="2"/>
      <c r="D209" s="2"/>
      <c r="E209" s="22"/>
      <c r="F209" s="35"/>
      <c r="G209" s="2"/>
    </row>
    <row r="210" spans="1:7" ht="12" customHeight="1">
      <c r="A210" s="4"/>
      <c r="B210" s="36"/>
      <c r="C210" s="2"/>
      <c r="D210" s="2"/>
      <c r="E210" s="22"/>
      <c r="F210" s="35"/>
      <c r="G210" s="22"/>
    </row>
    <row r="211" spans="1:7" ht="12" customHeight="1">
      <c r="A211" s="4"/>
      <c r="B211" s="36"/>
      <c r="C211" s="2"/>
      <c r="D211" s="2"/>
      <c r="E211" s="22"/>
      <c r="F211" s="35"/>
      <c r="G211" s="2"/>
    </row>
    <row r="212" spans="1:7" ht="12" customHeight="1">
      <c r="A212" s="4"/>
      <c r="B212" s="36"/>
      <c r="C212" s="2"/>
      <c r="D212" s="2"/>
      <c r="E212" s="22"/>
      <c r="F212" s="35"/>
      <c r="G212" s="2"/>
    </row>
    <row r="213" spans="1:7" ht="12" customHeight="1">
      <c r="A213" s="4"/>
      <c r="B213" s="36"/>
      <c r="C213" s="2"/>
      <c r="D213" s="2"/>
      <c r="E213" s="22"/>
      <c r="F213" s="35"/>
      <c r="G213" s="2"/>
    </row>
  </sheetData>
  <sheetProtection/>
  <mergeCells count="380">
    <mergeCell ref="E98:E101"/>
    <mergeCell ref="A98:A101"/>
    <mergeCell ref="B98:B101"/>
    <mergeCell ref="C98:C101"/>
    <mergeCell ref="D98:D101"/>
    <mergeCell ref="B76:B78"/>
    <mergeCell ref="H98:H101"/>
    <mergeCell ref="I98:I101"/>
    <mergeCell ref="G59:G60"/>
    <mergeCell ref="H59:H60"/>
    <mergeCell ref="I59:I60"/>
    <mergeCell ref="H63:H67"/>
    <mergeCell ref="I63:I67"/>
    <mergeCell ref="I69:I71"/>
    <mergeCell ref="I73:I75"/>
    <mergeCell ref="L5:Q5"/>
    <mergeCell ref="F98:F101"/>
    <mergeCell ref="G98:G101"/>
    <mergeCell ref="A59:A60"/>
    <mergeCell ref="B59:B60"/>
    <mergeCell ref="C59:C60"/>
    <mergeCell ref="D59:D60"/>
    <mergeCell ref="E59:E60"/>
    <mergeCell ref="F59:F60"/>
    <mergeCell ref="A76:A78"/>
    <mergeCell ref="C3:C4"/>
    <mergeCell ref="E3:H3"/>
    <mergeCell ref="J3:K3"/>
    <mergeCell ref="L3:Q3"/>
    <mergeCell ref="E4:H4"/>
    <mergeCell ref="L4:Q4"/>
    <mergeCell ref="L7:Q7"/>
    <mergeCell ref="L8:Q8"/>
    <mergeCell ref="L9:Q9"/>
    <mergeCell ref="E17:H17"/>
    <mergeCell ref="L10:Q10"/>
    <mergeCell ref="E11:H11"/>
    <mergeCell ref="L11:Q11"/>
    <mergeCell ref="P23:P26"/>
    <mergeCell ref="A23:A26"/>
    <mergeCell ref="B23:B26"/>
    <mergeCell ref="C23:C26"/>
    <mergeCell ref="D23:D26"/>
    <mergeCell ref="H23:H26"/>
    <mergeCell ref="I23:I26"/>
    <mergeCell ref="O23:O26"/>
    <mergeCell ref="G23:G26"/>
    <mergeCell ref="L12:Q12"/>
    <mergeCell ref="E13:H13"/>
    <mergeCell ref="L13:Q13"/>
    <mergeCell ref="L14:Q14"/>
    <mergeCell ref="A27:A28"/>
    <mergeCell ref="B27:B28"/>
    <mergeCell ref="C27:C28"/>
    <mergeCell ref="D27:D28"/>
    <mergeCell ref="E27:E28"/>
    <mergeCell ref="E29:E34"/>
    <mergeCell ref="F29:F34"/>
    <mergeCell ref="F23:F26"/>
    <mergeCell ref="F27:F28"/>
    <mergeCell ref="E23:E26"/>
    <mergeCell ref="A29:A34"/>
    <mergeCell ref="B29:B34"/>
    <mergeCell ref="C29:C34"/>
    <mergeCell ref="D29:D34"/>
    <mergeCell ref="G27:G28"/>
    <mergeCell ref="H27:H28"/>
    <mergeCell ref="I27:I28"/>
    <mergeCell ref="G29:G34"/>
    <mergeCell ref="H29:H34"/>
    <mergeCell ref="I29:I34"/>
    <mergeCell ref="A35:A40"/>
    <mergeCell ref="B35:B40"/>
    <mergeCell ref="C35:C40"/>
    <mergeCell ref="D35:D40"/>
    <mergeCell ref="E35:E40"/>
    <mergeCell ref="F35:F40"/>
    <mergeCell ref="G35:G40"/>
    <mergeCell ref="E41:E42"/>
    <mergeCell ref="F41:F42"/>
    <mergeCell ref="G41:G42"/>
    <mergeCell ref="A41:A42"/>
    <mergeCell ref="B41:B42"/>
    <mergeCell ref="C41:C42"/>
    <mergeCell ref="D41:D42"/>
    <mergeCell ref="H43:H50"/>
    <mergeCell ref="I43:I50"/>
    <mergeCell ref="H35:H40"/>
    <mergeCell ref="I35:I40"/>
    <mergeCell ref="H41:H42"/>
    <mergeCell ref="E51:E55"/>
    <mergeCell ref="F51:F55"/>
    <mergeCell ref="I41:I42"/>
    <mergeCell ref="A43:A50"/>
    <mergeCell ref="B43:B50"/>
    <mergeCell ref="C43:C50"/>
    <mergeCell ref="D43:D50"/>
    <mergeCell ref="E43:E50"/>
    <mergeCell ref="F43:F50"/>
    <mergeCell ref="G43:G50"/>
    <mergeCell ref="A51:A55"/>
    <mergeCell ref="B51:B55"/>
    <mergeCell ref="C51:C55"/>
    <mergeCell ref="D51:D55"/>
    <mergeCell ref="G51:G55"/>
    <mergeCell ref="H51:H55"/>
    <mergeCell ref="I51:I55"/>
    <mergeCell ref="A63:A67"/>
    <mergeCell ref="B63:B67"/>
    <mergeCell ref="C63:C67"/>
    <mergeCell ref="D63:D67"/>
    <mergeCell ref="E63:E67"/>
    <mergeCell ref="F63:F67"/>
    <mergeCell ref="G63:G67"/>
    <mergeCell ref="A69:A71"/>
    <mergeCell ref="B69:B71"/>
    <mergeCell ref="C69:C71"/>
    <mergeCell ref="D69:D71"/>
    <mergeCell ref="E69:E71"/>
    <mergeCell ref="F69:F71"/>
    <mergeCell ref="G69:G71"/>
    <mergeCell ref="H69:H71"/>
    <mergeCell ref="A73:A75"/>
    <mergeCell ref="B73:B75"/>
    <mergeCell ref="C73:C75"/>
    <mergeCell ref="D73:D75"/>
    <mergeCell ref="E73:E75"/>
    <mergeCell ref="F73:F75"/>
    <mergeCell ref="G73:G75"/>
    <mergeCell ref="H73:H75"/>
    <mergeCell ref="I81:I82"/>
    <mergeCell ref="C76:C78"/>
    <mergeCell ref="D76:D78"/>
    <mergeCell ref="E76:E78"/>
    <mergeCell ref="F76:F78"/>
    <mergeCell ref="G76:G78"/>
    <mergeCell ref="H76:H78"/>
    <mergeCell ref="H81:H82"/>
    <mergeCell ref="E83:E84"/>
    <mergeCell ref="F83:F84"/>
    <mergeCell ref="I76:I78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G83:G84"/>
    <mergeCell ref="H83:H84"/>
    <mergeCell ref="I83:I84"/>
    <mergeCell ref="A85:A87"/>
    <mergeCell ref="B85:B87"/>
    <mergeCell ref="C85:C87"/>
    <mergeCell ref="D85:D87"/>
    <mergeCell ref="E85:E87"/>
    <mergeCell ref="F85:F87"/>
    <mergeCell ref="G85:G87"/>
    <mergeCell ref="E88:E91"/>
    <mergeCell ref="F88:F91"/>
    <mergeCell ref="G88:G91"/>
    <mergeCell ref="H88:H91"/>
    <mergeCell ref="A88:A91"/>
    <mergeCell ref="B88:B91"/>
    <mergeCell ref="C88:C91"/>
    <mergeCell ref="D88:D91"/>
    <mergeCell ref="H92:H94"/>
    <mergeCell ref="I92:I94"/>
    <mergeCell ref="H85:H87"/>
    <mergeCell ref="I85:I87"/>
    <mergeCell ref="E95:E97"/>
    <mergeCell ref="F95:F97"/>
    <mergeCell ref="I88:I91"/>
    <mergeCell ref="A92:A94"/>
    <mergeCell ref="B92:B94"/>
    <mergeCell ref="C92:C94"/>
    <mergeCell ref="D92:D94"/>
    <mergeCell ref="E92:E94"/>
    <mergeCell ref="F92:F94"/>
    <mergeCell ref="G92:G94"/>
    <mergeCell ref="A95:A97"/>
    <mergeCell ref="B95:B97"/>
    <mergeCell ref="C95:C97"/>
    <mergeCell ref="D95:D97"/>
    <mergeCell ref="G95:G97"/>
    <mergeCell ref="H95:H97"/>
    <mergeCell ref="I95:I97"/>
    <mergeCell ref="A104:A112"/>
    <mergeCell ref="B104:B112"/>
    <mergeCell ref="C104:C112"/>
    <mergeCell ref="D104:D112"/>
    <mergeCell ref="E104:E112"/>
    <mergeCell ref="F104:F112"/>
    <mergeCell ref="G104:G112"/>
    <mergeCell ref="E114:E119"/>
    <mergeCell ref="F114:F119"/>
    <mergeCell ref="G114:G119"/>
    <mergeCell ref="H114:H119"/>
    <mergeCell ref="A114:A119"/>
    <mergeCell ref="B114:B119"/>
    <mergeCell ref="C114:C119"/>
    <mergeCell ref="D114:D119"/>
    <mergeCell ref="H120:H124"/>
    <mergeCell ref="I120:I124"/>
    <mergeCell ref="H104:H112"/>
    <mergeCell ref="I104:I112"/>
    <mergeCell ref="E125:E129"/>
    <mergeCell ref="F125:F129"/>
    <mergeCell ref="I114:I119"/>
    <mergeCell ref="A120:A124"/>
    <mergeCell ref="B120:B124"/>
    <mergeCell ref="C120:C124"/>
    <mergeCell ref="D120:D124"/>
    <mergeCell ref="E120:E124"/>
    <mergeCell ref="F120:F124"/>
    <mergeCell ref="G120:G124"/>
    <mergeCell ref="A125:A129"/>
    <mergeCell ref="B125:B129"/>
    <mergeCell ref="C125:C129"/>
    <mergeCell ref="D125:D129"/>
    <mergeCell ref="G125:G129"/>
    <mergeCell ref="H125:H129"/>
    <mergeCell ref="I125:I129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I130:I135"/>
    <mergeCell ref="A136:A142"/>
    <mergeCell ref="B136:B142"/>
    <mergeCell ref="C136:C142"/>
    <mergeCell ref="D136:D142"/>
    <mergeCell ref="E136:E142"/>
    <mergeCell ref="F136:F142"/>
    <mergeCell ref="G136:G142"/>
    <mergeCell ref="H136:H142"/>
    <mergeCell ref="I136:I142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G146:G149"/>
    <mergeCell ref="H146:H149"/>
    <mergeCell ref="I146:I149"/>
    <mergeCell ref="A146:A149"/>
    <mergeCell ref="B146:B149"/>
    <mergeCell ref="C146:C149"/>
    <mergeCell ref="D146:D149"/>
    <mergeCell ref="E146:E149"/>
    <mergeCell ref="F146:F149"/>
    <mergeCell ref="H152:H156"/>
    <mergeCell ref="I152:I156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E157:E158"/>
    <mergeCell ref="F157:F158"/>
    <mergeCell ref="I150:I151"/>
    <mergeCell ref="A152:A156"/>
    <mergeCell ref="B152:B156"/>
    <mergeCell ref="C152:C156"/>
    <mergeCell ref="D152:D156"/>
    <mergeCell ref="E152:E156"/>
    <mergeCell ref="F152:F156"/>
    <mergeCell ref="G152:G156"/>
    <mergeCell ref="A157:A158"/>
    <mergeCell ref="B157:B158"/>
    <mergeCell ref="C157:C158"/>
    <mergeCell ref="D157:D158"/>
    <mergeCell ref="G157:G158"/>
    <mergeCell ref="H157:H158"/>
    <mergeCell ref="I157:I158"/>
    <mergeCell ref="A159:A160"/>
    <mergeCell ref="B159:B160"/>
    <mergeCell ref="C159:C160"/>
    <mergeCell ref="D159:D160"/>
    <mergeCell ref="E159:E160"/>
    <mergeCell ref="F159:F160"/>
    <mergeCell ref="G159:G160"/>
    <mergeCell ref="E161:E162"/>
    <mergeCell ref="F161:F162"/>
    <mergeCell ref="G161:G162"/>
    <mergeCell ref="H161:H162"/>
    <mergeCell ref="A161:A162"/>
    <mergeCell ref="B161:B162"/>
    <mergeCell ref="C161:C162"/>
    <mergeCell ref="D161:D162"/>
    <mergeCell ref="G164:G165"/>
    <mergeCell ref="H164:H165"/>
    <mergeCell ref="I164:I165"/>
    <mergeCell ref="H159:H160"/>
    <mergeCell ref="I159:I160"/>
    <mergeCell ref="E166:E169"/>
    <mergeCell ref="F166:F169"/>
    <mergeCell ref="A170:A171"/>
    <mergeCell ref="I161:I162"/>
    <mergeCell ref="A164:A165"/>
    <mergeCell ref="B164:B165"/>
    <mergeCell ref="C164:C165"/>
    <mergeCell ref="D164:D165"/>
    <mergeCell ref="E164:E165"/>
    <mergeCell ref="F164:F165"/>
    <mergeCell ref="A166:A169"/>
    <mergeCell ref="B166:B169"/>
    <mergeCell ref="C166:C169"/>
    <mergeCell ref="D166:D169"/>
    <mergeCell ref="B170:B171"/>
    <mergeCell ref="C170:C171"/>
    <mergeCell ref="D170:D171"/>
    <mergeCell ref="H172:H175"/>
    <mergeCell ref="E172:E175"/>
    <mergeCell ref="F172:F175"/>
    <mergeCell ref="E170:E171"/>
    <mergeCell ref="F170:F171"/>
    <mergeCell ref="G170:G171"/>
    <mergeCell ref="G166:G169"/>
    <mergeCell ref="H166:H169"/>
    <mergeCell ref="I166:I169"/>
    <mergeCell ref="I177:I179"/>
    <mergeCell ref="H170:H171"/>
    <mergeCell ref="I170:I171"/>
    <mergeCell ref="G172:G175"/>
    <mergeCell ref="A172:A175"/>
    <mergeCell ref="B172:B175"/>
    <mergeCell ref="C172:C175"/>
    <mergeCell ref="D172:D175"/>
    <mergeCell ref="A181:A182"/>
    <mergeCell ref="F181:F182"/>
    <mergeCell ref="I172:I175"/>
    <mergeCell ref="A177:A179"/>
    <mergeCell ref="B177:B179"/>
    <mergeCell ref="C177:C179"/>
    <mergeCell ref="D177:D179"/>
    <mergeCell ref="E177:E179"/>
    <mergeCell ref="F177:F179"/>
    <mergeCell ref="G177:G179"/>
    <mergeCell ref="A184:A186"/>
    <mergeCell ref="B184:B186"/>
    <mergeCell ref="C184:C186"/>
    <mergeCell ref="D184:D186"/>
    <mergeCell ref="E184:E186"/>
    <mergeCell ref="F184:F186"/>
    <mergeCell ref="G184:G186"/>
    <mergeCell ref="F187:F192"/>
    <mergeCell ref="G181:G182"/>
    <mergeCell ref="B181:B182"/>
    <mergeCell ref="C181:C182"/>
    <mergeCell ref="D181:D182"/>
    <mergeCell ref="E181:E182"/>
    <mergeCell ref="G187:G192"/>
    <mergeCell ref="H187:H192"/>
    <mergeCell ref="I187:I192"/>
    <mergeCell ref="A187:A192"/>
    <mergeCell ref="B187:B192"/>
    <mergeCell ref="C187:C192"/>
    <mergeCell ref="D187:D192"/>
    <mergeCell ref="E187:E192"/>
    <mergeCell ref="H181:H182"/>
    <mergeCell ref="I181:I182"/>
    <mergeCell ref="H177:H179"/>
    <mergeCell ref="H184:H186"/>
    <mergeCell ref="I184:I186"/>
  </mergeCells>
  <printOptions/>
  <pageMargins left="0.75" right="0.75" top="1" bottom="1" header="0" footer="0"/>
  <pageSetup horizontalDpi="600" verticalDpi="600" orientation="landscape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rmocnik</dc:creator>
  <cp:keywords/>
  <dc:description/>
  <cp:lastModifiedBy>Kim Turšič</cp:lastModifiedBy>
  <dcterms:created xsi:type="dcterms:W3CDTF">2010-10-01T09:04:57Z</dcterms:created>
  <dcterms:modified xsi:type="dcterms:W3CDTF">2011-04-22T11:56:23Z</dcterms:modified>
  <cp:category/>
  <cp:version/>
  <cp:contentType/>
  <cp:contentStatus/>
</cp:coreProperties>
</file>