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5790" windowHeight="8100" activeTab="0"/>
  </bookViews>
  <sheets>
    <sheet name="Zakon_Mapiranje_FIZ+PRAV. OSEBE" sheetId="1" r:id="rId1"/>
    <sheet name="List3" sheetId="2" r:id="rId2"/>
  </sheets>
  <definedNames/>
  <calcPr fullCalcOnLoad="1"/>
</workbook>
</file>

<file path=xl/comments1.xml><?xml version="1.0" encoding="utf-8"?>
<comments xmlns="http://schemas.openxmlformats.org/spreadsheetml/2006/main">
  <authors>
    <author>dmakovsek</author>
  </authors>
  <commentList>
    <comment ref="H260" authorId="0">
      <text>
        <r>
          <rPr>
            <b/>
            <sz val="9"/>
            <rFont val="Tahoma"/>
            <family val="2"/>
          </rPr>
          <t>dmakovsek:</t>
        </r>
        <r>
          <rPr>
            <sz val="9"/>
            <rFont val="Tahoma"/>
            <family val="2"/>
          </rPr>
          <t xml:space="preserve">
Ima in pripravlja ga LK</t>
        </r>
      </text>
    </comment>
    <comment ref="K270" authorId="0">
      <text>
        <r>
          <rPr>
            <b/>
            <sz val="9"/>
            <rFont val="Tahoma"/>
            <family val="2"/>
          </rPr>
          <t>dmakovsek:</t>
        </r>
        <r>
          <rPr>
            <sz val="9"/>
            <rFont val="Tahoma"/>
            <family val="2"/>
          </rPr>
          <t xml:space="preserve">
najmanj 1x letno, ali ob vsakem odmiku za več kot 10 cm od deklarirane globine. Poroča upravljavec pristanišča - LK</t>
        </r>
      </text>
    </comment>
    <comment ref="B236" authorId="0">
      <text>
        <r>
          <rPr>
            <b/>
            <sz val="9"/>
            <rFont val="Tahoma"/>
            <family val="2"/>
          </rPr>
          <t>dmakovsek:</t>
        </r>
        <r>
          <rPr>
            <sz val="9"/>
            <rFont val="Tahoma"/>
            <family val="2"/>
          </rPr>
          <t xml:space="preserve">
Pravilnika se prekrivata oziroma je v relevantnih členih drugi nasledil prvega.</t>
        </r>
      </text>
    </comment>
    <comment ref="P65" authorId="0">
      <text>
        <r>
          <rPr>
            <b/>
            <sz val="9"/>
            <rFont val="Tahoma"/>
            <family val="2"/>
          </rPr>
          <t>KPMG:</t>
        </r>
        <r>
          <rPr>
            <sz val="9"/>
            <rFont val="Tahoma"/>
            <family val="2"/>
          </rPr>
          <t xml:space="preserve">
Odštetih 61 križark - prihodov potniških ladij</t>
        </r>
      </text>
    </comment>
    <comment ref="H55" authorId="0">
      <text>
        <r>
          <rPr>
            <b/>
            <sz val="9"/>
            <rFont val="Tahoma"/>
            <family val="2"/>
          </rPr>
          <t>KPMG:</t>
        </r>
        <r>
          <rPr>
            <sz val="9"/>
            <rFont val="Tahoma"/>
            <family val="2"/>
          </rPr>
          <t xml:space="preserve">
Vsebina obrazcev je podana na domači strani URSP - je obsežna in v celoti rezultat mednarodnih zahtev oziroma rezultat dogovorjenih postopkov na IMO, ILO in pri drugih organizacijah. Posledično popisovanje podrobne vsebine posameznih obrazcev ni smiselno obenem pa bi se drastično zmanjšala tudi preglednost. Na splošno pa velja, da se na prvi polovici večine obrazcev vedno znova ponavljajo splošni podatki o ladji, kar pomeni, da mora pomorski agent vedno znova le-te vnašati, kar implicitno pomeni dodatni strošek zunanjega izvajalca. </t>
        </r>
      </text>
    </comment>
    <comment ref="P105" authorId="0">
      <text>
        <r>
          <rPr>
            <b/>
            <sz val="9"/>
            <rFont val="Tahoma"/>
            <family val="2"/>
          </rPr>
          <t>dmakovsek:</t>
        </r>
        <r>
          <rPr>
            <sz val="9"/>
            <rFont val="Tahoma"/>
            <family val="2"/>
          </rPr>
          <t xml:space="preserve">
V registru je vsega 5 pilotov. </t>
        </r>
      </text>
    </comment>
    <comment ref="K118" authorId="0">
      <text>
        <r>
          <rPr>
            <b/>
            <sz val="9"/>
            <rFont val="Tahoma"/>
            <family val="2"/>
          </rPr>
          <t>dmakovsek:</t>
        </r>
        <r>
          <rPr>
            <sz val="9"/>
            <rFont val="Tahoma"/>
            <family val="2"/>
          </rPr>
          <t xml:space="preserve">
Dostava je osebna</t>
        </r>
      </text>
    </comment>
    <comment ref="H169" authorId="0">
      <text>
        <r>
          <rPr>
            <b/>
            <sz val="9"/>
            <rFont val="Tahoma"/>
            <family val="2"/>
          </rPr>
          <t>dmakovsek:</t>
        </r>
        <r>
          <rPr>
            <sz val="9"/>
            <rFont val="Tahoma"/>
            <family val="2"/>
          </rPr>
          <t xml:space="preserve">
Osnovni pregled se izvede tekom gradnje</t>
        </r>
      </text>
    </comment>
    <comment ref="Q169" authorId="0">
      <text>
        <r>
          <rPr>
            <b/>
            <sz val="9"/>
            <rFont val="Tahoma"/>
            <family val="2"/>
          </rPr>
          <t>dmakovsek:</t>
        </r>
        <r>
          <rPr>
            <sz val="9"/>
            <rFont val="Tahoma"/>
            <family val="2"/>
          </rPr>
          <t xml:space="preserve">
Frekvence so 1 leto za javne prevoze, 2 leti za gospodarske dejavnosti in 5 let za osebno last. Povprečje je določeno na 4. </t>
        </r>
      </text>
    </comment>
    <comment ref="H172" authorId="0">
      <text>
        <r>
          <rPr>
            <b/>
            <sz val="9"/>
            <rFont val="Tahoma"/>
            <family val="2"/>
          </rPr>
          <t>dmakovsek:</t>
        </r>
        <r>
          <rPr>
            <sz val="9"/>
            <rFont val="Tahoma"/>
            <family val="2"/>
          </rPr>
          <t xml:space="preserve">
Osnovni pregled se izvede tekom gradnje</t>
        </r>
      </text>
    </comment>
    <comment ref="Q172" authorId="0">
      <text>
        <r>
          <rPr>
            <b/>
            <sz val="9"/>
            <rFont val="Tahoma"/>
            <family val="2"/>
          </rPr>
          <t>dmakovsek:</t>
        </r>
        <r>
          <rPr>
            <sz val="9"/>
            <rFont val="Tahoma"/>
            <family val="2"/>
          </rPr>
          <t xml:space="preserve">
Frekvence so 1 leto za javne prevoze, 2 leti za gospodarske dejavnosti in 5 let za osebno last. Povprečje je določeno na 4. </t>
        </r>
      </text>
    </comment>
    <comment ref="Q154" authorId="0">
      <text>
        <r>
          <rPr>
            <b/>
            <sz val="9"/>
            <rFont val="Tahoma"/>
            <family val="2"/>
          </rPr>
          <t>dmakovsek:</t>
        </r>
        <r>
          <rPr>
            <sz val="9"/>
            <rFont val="Tahoma"/>
            <family val="2"/>
          </rPr>
          <t xml:space="preserve">
Ocena dni ladje v obratovanju na leto</t>
        </r>
      </text>
    </comment>
    <comment ref="P186" authorId="0">
      <text>
        <r>
          <rPr>
            <b/>
            <sz val="9"/>
            <rFont val="Tahoma"/>
            <family val="2"/>
          </rPr>
          <t>dmakovsek:</t>
        </r>
        <r>
          <rPr>
            <sz val="9"/>
            <rFont val="Tahoma"/>
            <family val="2"/>
          </rPr>
          <t xml:space="preserve">
Ocena URSP</t>
        </r>
      </text>
    </comment>
    <comment ref="P181" authorId="0">
      <text>
        <r>
          <rPr>
            <b/>
            <sz val="9"/>
            <rFont val="Tahoma"/>
            <family val="2"/>
          </rPr>
          <t>dmakovsek:</t>
        </r>
        <r>
          <rPr>
            <sz val="9"/>
            <rFont val="Tahoma"/>
            <family val="2"/>
          </rPr>
          <t xml:space="preserve">
Povprečje podatkov URSP</t>
        </r>
      </text>
    </comment>
    <comment ref="Q225" authorId="0">
      <text>
        <r>
          <rPr>
            <b/>
            <sz val="9"/>
            <rFont val="Tahoma"/>
            <family val="2"/>
          </rPr>
          <t>dmakovsek:</t>
        </r>
        <r>
          <rPr>
            <sz val="9"/>
            <rFont val="Tahoma"/>
            <family val="2"/>
          </rPr>
          <t xml:space="preserve">
4x dnevno - 2 delovnih dni na leto</t>
        </r>
      </text>
    </comment>
    <comment ref="S427" authorId="0">
      <text>
        <r>
          <rPr>
            <b/>
            <sz val="9"/>
            <rFont val="Tahoma"/>
            <family val="2"/>
          </rPr>
          <t>dmakovsek:</t>
        </r>
        <r>
          <rPr>
            <sz val="9"/>
            <rFont val="Tahoma"/>
            <family val="2"/>
          </rPr>
          <t xml:space="preserve">
Ker ni znano, kolikšen delež populacije so fizične in pravne osebe, smo kot urno postavko določili kot aritmetično povprečje postavke za fizične osebe in postavke za pravne osebe - predpostavka je torej, da je razmerje 50:50.</t>
        </r>
      </text>
    </comment>
    <comment ref="K327" authorId="0">
      <text>
        <r>
          <rPr>
            <b/>
            <sz val="9"/>
            <rFont val="Tahoma"/>
            <family val="2"/>
          </rPr>
          <t>dmakovsek:</t>
        </r>
        <r>
          <rPr>
            <sz val="9"/>
            <rFont val="Tahoma"/>
            <family val="2"/>
          </rPr>
          <t xml:space="preserve">
Korak: Posredovanje podatkov o ladji in tovoru, je vključek v obveznosti prihoda in odhoda ladje - Ladja, da najavo da pride v LK in najprej sporoči lastnik/ladjar, kakšen tovor ima ladja in agent se nato odloči, kateri terminal bodo kontaktirali</t>
        </r>
      </text>
    </comment>
    <comment ref="L354" authorId="0">
      <text>
        <r>
          <rPr>
            <b/>
            <sz val="9"/>
            <rFont val="Tahoma"/>
            <family val="2"/>
          </rPr>
          <t>dmakovsek:</t>
        </r>
        <r>
          <rPr>
            <sz val="9"/>
            <rFont val="Tahoma"/>
            <family val="2"/>
          </rPr>
          <t xml:space="preserve">
Takšnega primera še ni bilo, ker je LK tekoče obratovalno dovoljenje dobila avtomatsko, dodatnega pa bo potrebovalal v primeru 3 pomola, kjer bo k vlogi spet priložila izpis strokovno tehničnega pregleda v okviru postopka gradnje. To pa bo verjetno podal klasifikacijski zavod ali pa ZAG/IVD</t>
        </r>
      </text>
    </comment>
    <comment ref="H78" authorId="0">
      <text>
        <r>
          <rPr>
            <b/>
            <sz val="9"/>
            <rFont val="Tahoma"/>
            <family val="2"/>
          </rPr>
          <t>KPMG:</t>
        </r>
        <r>
          <rPr>
            <sz val="9"/>
            <rFont val="Tahoma"/>
            <family val="2"/>
          </rPr>
          <t xml:space="preserve">
Vsebina obrazcev je podana na domači strani URSP - je obsežna in v celoti rezultat mednarodnih zahtev oziroma rezultat dogovorjenih postopkov na IMO, ILO in pri drugih organizacijah. Posledično popisovanje podrobne vsebine posameznih obrazcev ni smiselno obenem pa bi se drastično zmanjšala tudi preglednost. Na splošno pa velja, da se na prvi polovici večine obrazcev vedno znova ponavljajo splošni podatki o ladji, kar pomeni, da mora pomorski agent vedno znova le-te vnašati, kar implicitno pomeni dodatni strošek zunanjega izvajalca. </t>
        </r>
      </text>
    </comment>
    <comment ref="K70" authorId="0">
      <text>
        <r>
          <rPr>
            <b/>
            <sz val="9"/>
            <rFont val="Tahoma"/>
            <family val="2"/>
          </rPr>
          <t>dmakovsek:</t>
        </r>
        <r>
          <rPr>
            <sz val="9"/>
            <rFont val="Tahoma"/>
            <family val="2"/>
          </rPr>
          <t xml:space="preserve">
vse to spodaj je pripenjanje v safesea.net</t>
        </r>
      </text>
    </comment>
    <comment ref="K373" authorId="0">
      <text>
        <r>
          <rPr>
            <b/>
            <sz val="9"/>
            <rFont val="Tahoma"/>
            <family val="2"/>
          </rPr>
          <t>dmakovsek:</t>
        </r>
        <r>
          <rPr>
            <sz val="9"/>
            <rFont val="Tahoma"/>
            <family val="2"/>
          </rPr>
          <t xml:space="preserve">
Odobritev načrtov + izvedba pregledov</t>
        </r>
      </text>
    </comment>
    <comment ref="K377" authorId="0">
      <text>
        <r>
          <rPr>
            <b/>
            <sz val="9"/>
            <rFont val="Tahoma"/>
            <family val="2"/>
          </rPr>
          <t>dmakovsek:</t>
        </r>
        <r>
          <rPr>
            <sz val="9"/>
            <rFont val="Tahoma"/>
            <family val="2"/>
          </rPr>
          <t xml:space="preserve">
Odobritev načrtov + izvedba pregledov</t>
        </r>
      </text>
    </comment>
  </commentList>
</comments>
</file>

<file path=xl/sharedStrings.xml><?xml version="1.0" encoding="utf-8"?>
<sst xmlns="http://schemas.openxmlformats.org/spreadsheetml/2006/main" count="2425" uniqueCount="993">
  <si>
    <t>korekcijski faktor</t>
  </si>
  <si>
    <t>10 - Poročanje/oddajanje informacij</t>
  </si>
  <si>
    <t>11 - Drugo</t>
  </si>
  <si>
    <t>AA (opisno)</t>
  </si>
  <si>
    <t>AA (tip)</t>
  </si>
  <si>
    <t>Št. člena</t>
  </si>
  <si>
    <t>14 - Drugo</t>
  </si>
  <si>
    <t>13 - Usposabljanje, izobraževanje</t>
  </si>
  <si>
    <t>Delovno - pravno področje</t>
  </si>
  <si>
    <t>Področje sociale</t>
  </si>
  <si>
    <t>Finančno področje</t>
  </si>
  <si>
    <t>Gospodarsko področje</t>
  </si>
  <si>
    <t>Kmetijsko področje</t>
  </si>
  <si>
    <t>Področje okolja in prostora</t>
  </si>
  <si>
    <t>Pravosodno področje</t>
  </si>
  <si>
    <t>Področje izobraževanja</t>
  </si>
  <si>
    <t>Področje zdravja</t>
  </si>
  <si>
    <t>Področje prometa</t>
  </si>
  <si>
    <t>Področje kulture</t>
  </si>
  <si>
    <t>Obrambno področje</t>
  </si>
  <si>
    <t>Področje visokega šolstva</t>
  </si>
  <si>
    <t>Kohezijsko področje</t>
  </si>
  <si>
    <t>Področje statistike</t>
  </si>
  <si>
    <t>Arial 8</t>
  </si>
  <si>
    <t>Arial 8, Krepko</t>
  </si>
  <si>
    <t>Kategorija predpisa</t>
  </si>
  <si>
    <t>Zap. št. IO</t>
  </si>
  <si>
    <t>Zap. št. AA</t>
  </si>
  <si>
    <t>IO (tip)</t>
  </si>
  <si>
    <t>Kategorija predpisa:</t>
  </si>
  <si>
    <t>1 - A (EU regulativa)</t>
  </si>
  <si>
    <t>2 - B (EU direktiva)</t>
  </si>
  <si>
    <t>3 - C (nacionalna)</t>
  </si>
  <si>
    <t>a - fizična oseba</t>
  </si>
  <si>
    <t>b - poslovni subjekt</t>
  </si>
  <si>
    <t>c - javni sektor</t>
  </si>
  <si>
    <t>* Ločevanje vrste zavezanca za IO</t>
  </si>
  <si>
    <t>8. člen</t>
  </si>
  <si>
    <t>MzP</t>
  </si>
  <si>
    <t>B</t>
  </si>
  <si>
    <t>Seznanitev s postopkom</t>
  </si>
  <si>
    <t>Ladja, ki se mora v stiski na morju umakniti v SI teritorialne vode, mora o tem obvestiti Upravo Republike Slovenije za pomorstvo (ta pa še MnZ).</t>
  </si>
  <si>
    <r>
      <t xml:space="preserve">Domače in tuje fizične in pravne osebe smejo v notranjih morskih vodah in teritorialnem morju Republike Slovenije znanstveno raziskovati, proučevati, in meriti morje, morsko dno ali njegovo podzemlje ali opravljati druge podvodne dejavnosti samo na osnovi predhodnega dovoljenja, ki ga izda minister ob soglasju ministra, pristojnega za notranje zadeve, če za to obstoji interes Republike Slovenije. </t>
    </r>
    <r>
      <rPr>
        <i/>
        <sz val="8"/>
        <rFont val="Arial"/>
        <family val="2"/>
      </rPr>
      <t xml:space="preserve"> Osebe iz prvega odstavka tega člena morajo pristojnim državnim organom posredovati podatke, ki so jih pridobile na ta način. </t>
    </r>
    <r>
      <rPr>
        <sz val="8"/>
        <rFont val="Arial"/>
        <family val="2"/>
      </rPr>
      <t xml:space="preserve">
</t>
    </r>
  </si>
  <si>
    <t>Posredovanje podatkov</t>
  </si>
  <si>
    <t>Država tuje vojaške ladje, tuji tankerji, tuje jedrske ladje in druge tuje ladje, ki prevažajo jedrske ali druge nevarne ali škodljive snovi, morajo 24 ur pred vplovitvijo v teritorialno morje Slovenije po diplomatski poti obvestiti MZZ</t>
  </si>
  <si>
    <t>18.</t>
  </si>
  <si>
    <t>Investitor, lastnik ali uporabnik ovir (kabli, potopljeni objekti …) na plovni poti mora o njihovem obstoju obvestiti Upravo za pomorstvo RS</t>
  </si>
  <si>
    <t>Seznanitev Uprave RS za pomorstvo</t>
  </si>
  <si>
    <t>67.</t>
  </si>
  <si>
    <t>73.</t>
  </si>
  <si>
    <t>84.</t>
  </si>
  <si>
    <t xml:space="preserve">Pilot mora o opravljeni pilotaži poročati Upravi RS za pomorstvo v skladu z njenimi navodili. </t>
  </si>
  <si>
    <t>Seznanitev z navodili</t>
  </si>
  <si>
    <t>Vodenje strojnega dnevnika</t>
  </si>
  <si>
    <t>Vodenje zdravstvenega dnevnika</t>
  </si>
  <si>
    <t>Vodenje radijskega dnevnika</t>
  </si>
  <si>
    <t>Izvedba priprave na odhod ladje</t>
  </si>
  <si>
    <t>Reševanja knjig in listin</t>
  </si>
  <si>
    <t>Seznanitev z postopkom</t>
  </si>
  <si>
    <t>Seznanitev z obveznostjo</t>
  </si>
  <si>
    <t>Priprava predloga/dokumentacije</t>
  </si>
  <si>
    <t>Poročanje/oddajanje informacij</t>
  </si>
  <si>
    <t>Pridobitev dokazov o ustanovitvi sklada</t>
  </si>
  <si>
    <t xml:space="preserve">Pri gradnji slovenske ladje mora ladjedelnica obvestiti klasifikacijski zavod, ki nadzira gradnjo, če naročnik, kljub njegovemu opozorilu zahteva, naj se določena dela izvedejo v nasprotju s tehničnimi pravili ogradnji in pravili stroke, naj se v ladjo v gradi pomanjkljiv material ali naj se izvedejo dela v skladu s projektom, čeprav bi to povzročilo pomanjklkjivosti v gradnji. </t>
  </si>
  <si>
    <t>Priprava obvestila</t>
  </si>
  <si>
    <t>Priprava vloge</t>
  </si>
  <si>
    <t>Pošiljanje vloge</t>
  </si>
  <si>
    <t>Priprava zahtevka za dovoljenje</t>
  </si>
  <si>
    <t>Posredovanje zahtevka</t>
  </si>
  <si>
    <t>Posredovanje obvestila</t>
  </si>
  <si>
    <t>Oblikovanje obvestila</t>
  </si>
  <si>
    <t>Posredovanje informacij</t>
  </si>
  <si>
    <t>Posredovanje prošnje</t>
  </si>
  <si>
    <t>Posredovanje vloge za spričevale</t>
  </si>
  <si>
    <t>Izročitev zapisnika Upravi za pomorstvo</t>
  </si>
  <si>
    <t>Priprava poročila</t>
  </si>
  <si>
    <t>Posredovanje poročila</t>
  </si>
  <si>
    <t>Priprava zapisnika/zaznamba v dnevnik</t>
  </si>
  <si>
    <t>Pravilnik o določanju nadvodja za ladje trgovske mornarice, ki ne opravljajo mednarodnih potovanj (Ur. L. FLRJ, št. 32/1951, 52/1957, 29/1961m Ur. L. RS, št. 26/2001)</t>
  </si>
  <si>
    <t>Izročitev osebnih stvari oblastem</t>
  </si>
  <si>
    <t>Navodilo o postopku, če član posadke - jugoslovanski državljan v tujini pobegne z ladje jugoslovanske trgovske mornarice ali če član posadke - tujec v jugoslovanski luki pobegne s tuje ladje (Ur. L. SFRJ, št. 19/1966, Ur. L. RS, št.26/2001 - PZ)</t>
  </si>
  <si>
    <t>Navodilo o programu in načinu dela ladijskih meteoroloških poastaj na morskih ladjah jugoslovanske trgovske mornarnice</t>
  </si>
  <si>
    <t>Vodenje ladijskega meteorološkega dnevnika</t>
  </si>
  <si>
    <t>Šifriranje podatkov</t>
  </si>
  <si>
    <t>Pošiljanje podatkov v obliki OBS METEO poročila</t>
  </si>
  <si>
    <t>Pravilnik o vsebini, obrazcih in načinu vodenja ladijskih listin in knjig ladij trgovske mornarice Socialistične federativne republike Juboslavije (Ur. L. SFRJ, št. 16/1980, 25/1988, Ur. L. RS. Št. 26/2001 - PZ)</t>
  </si>
  <si>
    <t>Vodenje knjige o tovoru</t>
  </si>
  <si>
    <t>Vodenje knjige o o oljih</t>
  </si>
  <si>
    <t>125 (II. Poglavje)</t>
  </si>
  <si>
    <t>129 (II. Poglavje)</t>
  </si>
  <si>
    <t>Pravilnik o zapisniku, ki ga sestavi poveljnik adlje o rojstvu ali smrti, in o sprejetju izjave poslednje volje na ladji trgovske mornarice (Uradni list SRS, št. 17/1980, Uradni list RS, št. 26/2001 - PZ)</t>
  </si>
  <si>
    <t>139+151 (12., 13. člen)</t>
  </si>
  <si>
    <t>Priprava ocene del, nalog in odgovornosti posadke</t>
  </si>
  <si>
    <t>Priprava ocene števila članov posadke z nazivi in pooblastili, glede na prejšnjo aktivnost</t>
  </si>
  <si>
    <t>Izpolnitev vloge</t>
  </si>
  <si>
    <t>Posredovanje vloge za izdajo dovoljena Upravi za pomorstvo</t>
  </si>
  <si>
    <t>Pravilnik o najmanjšem številu članov na morskih ladjah Republike Slovenije (Ur. L. RS št. 69/2009)</t>
  </si>
  <si>
    <t xml:space="preserve">139+151 </t>
  </si>
  <si>
    <t>Obstaja pravilnik SFRJ, ki pa ne vsebuje postopka oziroma IO</t>
  </si>
  <si>
    <t>Pravilnik o nazivih in pooblastilih pomorščakov (Ur. L. RS št. 89/2005, 95/2007, 36/2009)</t>
  </si>
  <si>
    <t>Posredovanje vloge Upravi za pomorstvo</t>
  </si>
  <si>
    <t>Priprava obvestila o številu udeležencev, trajanju izobraževanja, urnika, pred izvedbo tečaja</t>
  </si>
  <si>
    <t>Vodenje evidence (seznam potrdil o opravljenem tečaju z drugimi podrobnimi podatki)</t>
  </si>
  <si>
    <t>Odredba o pogojih, ki jih morajo izpolnjevati pristanišča za varnost plovbe in varen privez plovil (Ur.l. RS, št. 032/2002)</t>
  </si>
  <si>
    <t>Priprava ustreznih informacij iz obstoječih podatkov</t>
  </si>
  <si>
    <t xml:space="preserve">Pravilnik o določanju tovornih črt morskim ladjam (Ur.l. SFRJ, št. 020/1970. 26/2001 - PZ)) </t>
  </si>
  <si>
    <t>Ladjar (lastnik) mora poveljniku ladje dati na razpolago podatke, da lahko ustrezno naloži ladjo</t>
  </si>
  <si>
    <t>Priprava podatkov</t>
  </si>
  <si>
    <t>Pridobitev potrdila Uprave za pomorstvo</t>
  </si>
  <si>
    <t>Pravilnik o inšpekcijskem nadzoru delovnega časa pomorščakov (Ur. L. RS št. 32/2007)</t>
  </si>
  <si>
    <t>VODENJE EVIDENC o obremenitvi delavcev (ladja za opravljanje trgovskih poslov - z izjemo ribiških) - ZAVEZANEC</t>
  </si>
  <si>
    <t>Posredovanje vloge</t>
  </si>
  <si>
    <t>Vodenje razpredelnice o razporeditvi dela na ladji</t>
  </si>
  <si>
    <t>Vodenje evidence delovnega časa in počitka pomorščakov</t>
  </si>
  <si>
    <t>Pravilnik o izpitu za voditelja čolna in preizkusu znanja za upravljanje čolna (ut. L. RS št. 42/2000, 87/2000, 26/2001 - PZ, 30/2002 - ZPCV, 42/2005)</t>
  </si>
  <si>
    <t>Priprava pisne prijave</t>
  </si>
  <si>
    <t>Posredovanje vloge in listin</t>
  </si>
  <si>
    <t>Pravilnik o klasifikacijskih zavodih (Ur. L. RS, št. 31/2005)</t>
  </si>
  <si>
    <t>Obveznosti klasifikacijskega zavoda, ki niso povezane z izdajo listin</t>
  </si>
  <si>
    <t>Predložitev vseh podatkov o klasificiranem ladjevju Komisiji in Ministrstvu za promet</t>
  </si>
  <si>
    <t>Podatki o prenosih , spremembah, začasnih odvzemih in preklicih spričeval in drugi podatki se sporočajo v informacijski sistem Sirenac in se objavljajo na spletni strani klasifikacijskega zavoda</t>
  </si>
  <si>
    <t>Pravilnik o nadzoru pomorskega prometa (Ur. L. RS, št. 22/2005, 75/2008)/Pravilnik o pogojih za opravljanje pomorskega prometa (Ur. L. RS, št. 72/2001, 107/2003, 22/2005, 66/2005, 22/2007)/Pravilnik o prevzemu ladijskih odpadkov (Ur. L. RS, št. 66/2005, 20/2006, 78/2008)/Navodilo o ravnanju s kemikalijami v tekočem stanju ter nafto in njenimi derivati v tovornem pristanišču Koper (Ur. l. RS, št. 94/2001, 59/2009)</t>
  </si>
  <si>
    <t>65, 66 (4, 7, 8)/(33, 34)/(4)</t>
  </si>
  <si>
    <t>Pravilnik o prevzemu ladijskih odpadkov (Ur. L. RS, št. 66/2005, 20/2006, 78/2008)</t>
  </si>
  <si>
    <t>Oblikovanje načrta o prevzemu odpadkov v skladu s pravilnikom</t>
  </si>
  <si>
    <t>Priprava načrta</t>
  </si>
  <si>
    <t>Posredovanje v potrditev ARSO</t>
  </si>
  <si>
    <t>Priprava letnega poročila</t>
  </si>
  <si>
    <t>Oblikovanje letnega poročila v skladu z zakonodajo</t>
  </si>
  <si>
    <t>Sodelovanje upravljavca pri inšpekciji</t>
  </si>
  <si>
    <t>Sodelovanje izvajalca prevzema odpadkov</t>
  </si>
  <si>
    <t xml:space="preserve"> Pravilnik o največjem dovoljenem ugrezu ladij za plovbo v III. bazenu koprskega pristanišča (Ur.l. RS, št. 019/2008)</t>
  </si>
  <si>
    <t>Sodelovanje z izvajalcem neodvisne presoje kakovosti</t>
  </si>
  <si>
    <t>Discharing sequence plan (koliko tovora ima ladje; zaradi sil lomljenja je treba plan upoštevati)</t>
  </si>
  <si>
    <t>Discharing sequence plan (koliko tovora ima ladje; zaradi sil lomljenja je treba plan upoštevati); se uskladi po telefonu in pošlje po e-mailu</t>
  </si>
  <si>
    <t>Število prihodov tovornih ladij</t>
  </si>
  <si>
    <t>Izvajalec (GJS) vzdrževanja objektov za varnost plovbe, mora izdelati letni načrt za vzdrževanja objektov za varnost plovbe in ga posredovati Upravi za pomorstvo RS</t>
  </si>
  <si>
    <t>Seznanitev z obveznostjo v koncesijski pogodbi</t>
  </si>
  <si>
    <t>SIRIO - Ta družba vzdržuje svetilnike, boje - to napiše v letni program, 2x letno mora poročati, kaj je naredil, to pa znaša 3 strani</t>
  </si>
  <si>
    <t>Število izvajalcev GJS vzdrževanja objektov za varnost plovbe</t>
  </si>
  <si>
    <t>Uprava 1x letno obišče izvajalca z revizorko in pregleduje finančna poročila, Ministrstvo za promet pa potrjuje sodila</t>
  </si>
  <si>
    <t>Pomorski zakonik (PZ) / Uredba o prihodu in muditvi tujih jaht in tujih čolnov, namenjenh za razvedrilo ali šport, v obalnem morju, na rekah in jezerih Socialistične federativne republike Jugoslavije (Ur. L. SRS, št. 38/1987, 33/1988, Ur. L. RS, št. 26/2001 - PZ)</t>
  </si>
  <si>
    <t>TO SE VEČ NE IZVAJA OD OSAMOSVOJITVE DALJE</t>
  </si>
  <si>
    <t>(posledica "smiselne uporabe" členov starih predpisov)</t>
  </si>
  <si>
    <t>Posredovanje poročila po pošti</t>
  </si>
  <si>
    <t>Zahteve za overitev pooblastila - tujci</t>
  </si>
  <si>
    <t>Seznanitev s postopkom na domači strani URSP</t>
  </si>
  <si>
    <t>Izpolnitev vloge (pridobi na domači strani URSP)</t>
  </si>
  <si>
    <t>Podpis izjave o seznanitvi z izvlečkom PZ v angleščini</t>
  </si>
  <si>
    <t>Je na domači strani URSP</t>
  </si>
  <si>
    <t>Osebna izročitev</t>
  </si>
  <si>
    <t xml:space="preserve">Upravljavec pristanišča mora za pridobitev obratovalnega dovoljenja pristanišča posredovati vlogo (Upravi za pomorstvo RS) </t>
  </si>
  <si>
    <t>Posredovanje vloge na URSP</t>
  </si>
  <si>
    <t>Število poročil o spremembi globin</t>
  </si>
  <si>
    <t>Večina poglabljanj je končanih v 3 mesecih (ko dobijo nove globine, da Uprava dovoljenje za vplovitev ladij z večjim ugrezom).</t>
  </si>
  <si>
    <t xml:space="preserve">Obveznosti TERMINALA (upravljavec-LK) v postopkih z ladjo </t>
  </si>
  <si>
    <t>(vse regate, plavanje, veslanje, prireditve, Marijino vnebovzetje, raztros pepela …)</t>
  </si>
  <si>
    <t>Število izdanih dovoljenj za vodne prireditve - fizične osebe</t>
  </si>
  <si>
    <t>koncesijski</t>
  </si>
  <si>
    <t>Seznanitev z obveznostjo v koncesiji in zakonodaji</t>
  </si>
  <si>
    <t>LK pripravi osnutek in ga pošlje Upravi, ki poda pripombe, nato pa lahko pripravi končno poročilo</t>
  </si>
  <si>
    <t>vse gre elektronsko</t>
  </si>
  <si>
    <t xml:space="preserve">objava na domači strani </t>
  </si>
  <si>
    <t xml:space="preserve">Pristanišče mora objaviti informacijo o morebitnih zaščitenih vodnih in kopnih območjih ter naravnih in krajinskih parkih, ki se nahajajo v bližini. </t>
  </si>
  <si>
    <t>Izpolni obrazec in priloži jadralno skico ali trikotnik (kje se bo odvijala prireditev) ali načrt procesije; navedbo imena in točen naslov organizatorja, ime kontaktne osebe in njeno telefonsko številko (če je možno mobilnega telefona),
natančnejšo opredelitev in skico predvidene lokacije prireditve oz. tekmovalnih poti, z navedbo startnega in ciljnega mesta, datum oziroma datume ter vsaj približno uro začetka in zaključka prireditve,
navedbo vrste prireditve in približnega števila udeležencev,
obrazložitev ukrepov in načinov na katere bo poskrbljeno za varnost udeležencev,
podpis odgovorne osebe.</t>
  </si>
  <si>
    <t>Sestava prošnje za pridobitev projektnih pogojev URSP</t>
  </si>
  <si>
    <t>Posredovanje prošnje za pridobitev projektnih pogojev</t>
  </si>
  <si>
    <t>Priprava zahtevka za dovoljenje - soglasje</t>
  </si>
  <si>
    <t>Pošljejo dopis in zaprosijo za projektne pogoje (1xA4 + Idejni projekt; Uprava pa izda Pripombe na projekt iz vidika varnosti plovbe</t>
  </si>
  <si>
    <t>Idejni projekt vrne korigiran in prosi za soglasje</t>
  </si>
  <si>
    <t>Število gradbenih soglasij</t>
  </si>
  <si>
    <t>Število prošenj za gradbene pogoje</t>
  </si>
  <si>
    <t xml:space="preserve">Da </t>
  </si>
  <si>
    <t>Število zaprosil za raziskovalno dejavnost v morju</t>
  </si>
  <si>
    <t>Ladjar pripravi dopis</t>
  </si>
  <si>
    <t xml:space="preserve">Seznanitev z obveznostjo na domači strani Uprave za pomorstvo RS </t>
  </si>
  <si>
    <t>30 strani na 3 leta - 1 človek 10 delovnu</t>
  </si>
  <si>
    <t>po pošti</t>
  </si>
  <si>
    <t>na domači strani, primorske novice -200</t>
  </si>
  <si>
    <t>arso pošlje a3 obrazec, izpolniš, vrneš</t>
  </si>
  <si>
    <t>Zakon o varstvu okolja in EMAS Uredba EU</t>
  </si>
  <si>
    <t>Objava načrta v tisku in na spletu</t>
  </si>
  <si>
    <t>Luke v Sloveniji</t>
  </si>
  <si>
    <t>Izola, Piran, Koper</t>
  </si>
  <si>
    <t>Posredovanje letnega poročila (na ARSO)</t>
  </si>
  <si>
    <t>V poročilu o ravnanju z odpadki</t>
  </si>
  <si>
    <t>Vključitev v poročilo o ravnanju z odpadki in okoljsko poročilo</t>
  </si>
  <si>
    <t>škocijanski zatok + ankaran - natura 2000 - za LK</t>
  </si>
  <si>
    <t xml:space="preserve">Obveznosti LADJE-LADJARJA - pridobivanje ladijskih listin in potrdil </t>
  </si>
  <si>
    <t xml:space="preserve">Pridobivanje spričeval klasifikacijskega zavoda ob gradnji ladje in potrdil </t>
  </si>
  <si>
    <t>sodelovanje pri pridobivanju spričevala o sposobnosti ladje za poskusno plovbo</t>
  </si>
  <si>
    <t>sodelovanje pri pridobivanju spričevala o sposobnosti ladje za plovbo</t>
  </si>
  <si>
    <t>sodelovanje pri pridobivanju spričevala o tovorni črti/nadvodju</t>
  </si>
  <si>
    <t>sodelovanje pri pridobivanju spričevala o preprečevanju onesnaževanja z olji</t>
  </si>
  <si>
    <t>sodelovanje pri pridobivanju potrdila o preizkusu brezhibnosti žerjava oziroma dvigalne naprave, ki se uporablja za dela na ladji</t>
  </si>
  <si>
    <t>sodelovanje pri pridobivanju spričevala o hlajenem tovoru (ladja za prevoz hlajenega tovora)</t>
  </si>
  <si>
    <t>sodelovanje pri pridobivanju spričevala o prevozu nevarnega blaga (ladja za prevoz nevarnega blaga)</t>
  </si>
  <si>
    <t>sodelovanje pri pripravi podatkov za knjigo stabilnosti</t>
  </si>
  <si>
    <t>sodelovanje pri pridobivanju izmeritvenega spričevala</t>
  </si>
  <si>
    <t>sodelovanje pri pridobivanju spričevala o varnosti potniške ladje</t>
  </si>
  <si>
    <t>sodelovanje pri pridobivanju spričevala o varnosti konstrukcije tovorne ladje</t>
  </si>
  <si>
    <t>sodelovanje pri pridobivanju spričevala o varnosti opreme na tovorni ladji</t>
  </si>
  <si>
    <t>sodelovanje pri pridobivanju spričevala o varnosti radijske telegrafske naprave na tovorni ladji</t>
  </si>
  <si>
    <t>sodelovanje pri pridobivanju spričevala o varnosti radijske telefonske naprave na tovorni ladji</t>
  </si>
  <si>
    <t>sodelovanje pri pridobivanju spričevala o oprostitvi (če je ladja za posamezno potovanje oproščena katerih pogojev po mednarodnih konvencijah)</t>
  </si>
  <si>
    <t>sodelovanje pri pridobivanju spričevala o oprostitvi izpolnjevanja določb o tovorni črti</t>
  </si>
  <si>
    <t>sodelovanje pri pridobivanju spričevala o sposobnosti tovorne morske ladje za prevažanje potnikov</t>
  </si>
  <si>
    <t xml:space="preserve">sodelovanje pri pripravi podatkov za register tovorne naprave </t>
  </si>
  <si>
    <t>sodelovanje pri pridobivanju spričevala o deratizaciji in spričevalo o oprostitvi deratizacije</t>
  </si>
  <si>
    <t>sodelovanje pri pridobivanju potrdila o zavarovanju ali drugem finančnem poroštvu za premoženjsko odgovornost za škodo, povzročeno zaradi onesnaževanja z oljem (CLC - Bunker) iz rezervarjev</t>
  </si>
  <si>
    <t>sodelovanje pri pridobivanju mednarodnega spričevala o sposobnosti za prevoz INF tovora</t>
  </si>
  <si>
    <t>sodelovanje pri pridobivanju spričevala o upoštevanju predpisanih ukrepov in normativov za varstvo pri delu na ladji</t>
  </si>
  <si>
    <t>sodelovanje pri pridobivanju potrdila o periodičnih preizkusih kemične in biološke škodljivosti ter mikroklime na delovnih mestih in v delovnih prostorih na ladji</t>
  </si>
  <si>
    <t>sodelovanje pri pridobivanju spričevala o opremljenosti morske ladje s sredstvi za osebno in kolektivno varstvo članov posadke in zaščito ladje pred vojnimi akcijami</t>
  </si>
  <si>
    <t>Spričevala se pridobivajo v okviru gradnje, potrdila pa tudi po njej</t>
  </si>
  <si>
    <t>PRIHOD - podpora pomorskega agenta - priprava in vnašanje podatkov v SAFE SEA NET</t>
  </si>
  <si>
    <t>Obveznosti LADIJ (lastnikov) pred prihodom (brez linijskih potniških ladij)</t>
  </si>
  <si>
    <t>Obveznosti LADIJ (lastnikov) pred odhodom (brez linijskih potniških ladij)</t>
  </si>
  <si>
    <t>Posredovanje listin - Vpisni list
(Certificate of Registry) (vse ladje)</t>
  </si>
  <si>
    <t>Posredovanje listin - Izmeritveno spričevalo (Tonnage Certificate) (vse ladje)</t>
  </si>
  <si>
    <t>Posredovanje listin - Mednarodno spričevalo o zaščiti ladje (ISSC - International Ship Security Certificate) (vse ladje nad 500 BT in vse potniške ladje)</t>
  </si>
  <si>
    <t>Posredovanje listin - Mednarodno spričevalo o preprečevanju onesnaženja z olji (IOPP - Internacional Oil Pollution Prevention Certificate) (Vsi tankerji za prevoz olj nad 150 BT in vse ostale ladje nad 400 BT)</t>
  </si>
  <si>
    <t>Posredovanje listin - Potrdilo o zavarovanju ali drugem finančnem jamstvu za civilno odgovornost za škodo povzročeno z onesnaženjem z olji (CLC - Certificate of Insurance in respect of Civil Liability for Oil Pollution Damage) (Tankerji)</t>
  </si>
  <si>
    <t>Posredovanje listin - Mednarodno spričevalo o preprečevanju onesnaženja s fekalnimi vodami  (ISPP - International Sewage Pollution prevention Certificate) (vse ladje nad 400 BT ali z več kot 15 osebami na ladji, pred prihodom)</t>
  </si>
  <si>
    <t>Posredovanje listin - Potrdilo o sposobnosti ladje za prevoz nevarnih tovorov (Document of Compiliance for the Carriage of Dangerous Goods) (Ladje z nevarnim tovorom)</t>
  </si>
  <si>
    <t>Posredovanje listin - Mednarodno spričevalo o sposobnosti za prevoz INF tovora (International certificate of Fitnes for Carriage of INF Cargo) (Ladje z INF tovorom)</t>
  </si>
  <si>
    <t>ODHOD - podpora pomorskega agenta - priprava in vnašanje podatkov v SAFE SEA NET</t>
  </si>
  <si>
    <t xml:space="preserve">Obveznosti linijskih potniških LADIJ (lastnikov) - prihod </t>
  </si>
  <si>
    <t>Obveznosti linijskih potniških LADIJ (lastnikov) - odhod</t>
  </si>
  <si>
    <t>Vnašanje v SAFE SEA NET - IMO Splošna izjava (IMO FAL General Declaration)</t>
  </si>
  <si>
    <t>Vnašanje v SAFE SEA NET - IMO seznam članov posadke (IMO FAL Crew List)</t>
  </si>
  <si>
    <t>Vnašanje v SAFE SEA NET - IMO seznam potnikov (IMO FAL Passenger List)</t>
  </si>
  <si>
    <t>Vnašanje v SAFE SEA NET - Kontrolni list pretovora ladijskega goriva (Bunkering check list)</t>
  </si>
  <si>
    <t>5 pilotov x 1768 delovnih ur na leto /8 (=1 pilotiranje)</t>
  </si>
  <si>
    <t>Prijava odhoda ladje iz pristanišča 
(podatki se Statističnemu uradu RS iz sistema SI SSN posredujejo samodejno)</t>
  </si>
  <si>
    <t>Posredovanje vloge za pristop k izpitu</t>
  </si>
  <si>
    <t>Plačilo takse + dostava osebne fotografije</t>
  </si>
  <si>
    <t>Pridobitev prilog (Pridobitev spričevala o zdravstveni sposobnosti, Pridobitev potrdila o praktičnih izkušnjah pri izvajalcu pilotaže)</t>
  </si>
  <si>
    <t>Upravljavec luke mora pripraviti načrt prevzema ladijskih odpadkov in ostankov tovora</t>
  </si>
  <si>
    <t>Pomorščak mora za overitev pooblastila posredovati zahtevo (Upravi za pomorstvo RS)</t>
  </si>
  <si>
    <t>IO - 7a</t>
  </si>
  <si>
    <t>IO - 7b</t>
  </si>
  <si>
    <t>IO - 21a</t>
  </si>
  <si>
    <t>IO - 22a</t>
  </si>
  <si>
    <t>IO - 75a</t>
  </si>
  <si>
    <t>IO - 75b</t>
  </si>
  <si>
    <t>Poročila ladij v stiski o umiku v SI teritorialno morje</t>
  </si>
  <si>
    <t>Prošnje za dovoljenja za razpremo</t>
  </si>
  <si>
    <t>Število inšpekcijskih pregledov ladij v letu</t>
  </si>
  <si>
    <t>Število posredovanih meteoroloških poročil</t>
  </si>
  <si>
    <t>Prihodi ribiško-raziskovalnih ladij na leto</t>
  </si>
  <si>
    <t>Prihodi v pristanišče v enem letu (brez linijskih potniških ladij)</t>
  </si>
  <si>
    <t>Prihodi v pristanišče v enem letu (brez linijskih potniških ladij in križark)</t>
  </si>
  <si>
    <t>Prihodi v pristanišče v enem letu (linijske potniške ladje)</t>
  </si>
  <si>
    <t>Število obvestil o bunkeriranju tankerja Upravi RS za pomorstvo</t>
  </si>
  <si>
    <t>Prihodi potniških ladij (križark) na leto</t>
  </si>
  <si>
    <t>Število izdanih dovoljenj za vodne prireditve - pravne osebe</t>
  </si>
  <si>
    <t>Prihodi v pristanišče - prihodi linijskih potniških ladij</t>
  </si>
  <si>
    <t>Prihodi v pristanišče - prihodi linijskih potniških ladij - potniške križarke</t>
  </si>
  <si>
    <t>Število čolnov*ocena fizičnih lastnikov</t>
  </si>
  <si>
    <t>Število čolnov*ocena pravnih lastnikov</t>
  </si>
  <si>
    <t>Potniške+vlačilci v SI registru</t>
  </si>
  <si>
    <t>Srednja šola za pomorstvo in Fakulteta za pomorstvo</t>
  </si>
  <si>
    <t>Večina poročil je od Luka Koper</t>
  </si>
  <si>
    <t>Ocena glede na število prireditev v letu 2009</t>
  </si>
  <si>
    <t xml:space="preserve">Pravilnik o nadzoru pomorskega prometa (Ur. L. RS, št. 22/2005, 75/2008)/Pravilnik o pogojih za opravljanje pomorskega prometa (Ur. L. RS, št. 72/2001, 107/2003, 22/2005, 66/2005, 22/2007)/Uredba o pristaniški zmogljivostih za prevzem ladijskih odpadkov in ostankov tovora (Ur. l. RS, št.78/2008)/Pravilnik o ravnanju s tankerji in oskrbo ladij s pogonskim gorivom v tovornem pristanišču Koper (Ur. L. RS, št. 59/2009);Pravilnik o pogojih za opravljanje varnega prometa in vzdrževanja reda v pristaniščih in ostalih delih teritorialnega morja in notranjih morskih vodah (Ur.l. RS, št. 072/2001; Ur.l. RS, št. 22/2007); </t>
  </si>
  <si>
    <t>Pravilnik o vsebini, obrazcih in načinu vodenja ladijskih listin in knjig ladij trgovske mornarice Socialistične federativne republike Juboslavije (Ur. L. SFRJ, št. 16/1980, 25/1988, Ur. L. RS. Št. 26/2001 - PZ)/Pravilnik o navigacijskih sredstvih na ladjah trgovske mornarice FLRJ (ur. L. RS, št. 15/1955, 26/2001 - PZ)/Pravilnik o posebnih stabilnostnih zahtevah za ro-ro potniške ladje (Ur. L. RS, št. 79/2006)/Pravilnik o potniških ladjah (Ur. L. RS, št. 92/2006, 80/2009);Pravilnik o ugotavljanju stabilnosti potniških ladij trgovske mornarice (Ur.l. FLRJ, št. 031/1959)</t>
  </si>
  <si>
    <t>KOMENTAR</t>
  </si>
  <si>
    <t>SE IZVAJA NA NAČIN, KOT JE OPISNOV V IO 18 - LADJA PRIDOBI KNJIGO STABILNOSTI ALI NAMENSKI RAČUNALNIK ZA IZRAČUNAVANJE STABILNOSTI TEKOM GRADNJE</t>
  </si>
  <si>
    <t xml:space="preserve">Proizvajalec ali oseba, ki želi proizvod/varnostni sklop dati na trg (fizična oseba) mora najprej skozi postopek za ugotavljanje skladnosti opreme s tehničnimi zahtevami </t>
  </si>
  <si>
    <t xml:space="preserve">Proizvajalec ali oseba, ki želi proizvod/varnostni sklop dati na trg (pravna oseba) mora najprej skozi postopek za ugotavljanje skladnosti opreme s tehničnimi zahtevami </t>
  </si>
  <si>
    <t>Plačilo stroškov pregleda</t>
  </si>
  <si>
    <t>Sodelovanje pri pregledu in nameščanje znaka KZ</t>
  </si>
  <si>
    <t xml:space="preserve">Priprava prošnje/povpraševanja za pregled </t>
  </si>
  <si>
    <t xml:space="preserve">Priglašeni organ za ugotavljanje skladnosti sodeluje v pregledu MzP, s katerim se periodično potrjuje ali še izpolnjuje pogoje priglašenih organov </t>
  </si>
  <si>
    <t>IO - 76</t>
  </si>
  <si>
    <t>IO - 77a</t>
  </si>
  <si>
    <t>IO - 77b</t>
  </si>
  <si>
    <t>Sodelovanju v pregledu</t>
  </si>
  <si>
    <t>Pravilnik o določanju imen, označb in razpoznavnih znamenj ladij in evidence o imenih ladij, Ur.l. SFRJ, št. 077/1982.</t>
  </si>
  <si>
    <t>AA 77a.1.</t>
  </si>
  <si>
    <t>AA 77a.2.</t>
  </si>
  <si>
    <t>AA 77a.3.</t>
  </si>
  <si>
    <t>AA 77a.4.</t>
  </si>
  <si>
    <t>AA 77b.1.</t>
  </si>
  <si>
    <t>AA 77b.2.</t>
  </si>
  <si>
    <t>AA 77b.3.</t>
  </si>
  <si>
    <t>AA 77b.4.</t>
  </si>
  <si>
    <t>Število izvedenih postopkov*ocena fizičnih oseb</t>
  </si>
  <si>
    <t>Število izvedenih postopkov*ocena pravnih oseb</t>
  </si>
  <si>
    <t>Število pregledov klasifikacijskih zavodov MZP</t>
  </si>
  <si>
    <t>Število izvedenih postopkov za ugotavljanje skladnosti - (fizične osebe)</t>
  </si>
  <si>
    <t>Število izvedenih postopkov za ugotavljanje skladnosti - (pravne osebe)</t>
  </si>
  <si>
    <t>SEZNAM IO, KI SO BILE OD VMESNEGA POROČILA DO KONČNEGA POROČILA VKLJUČENE V DRUGE IO, IZLOČENE, KER SE NE UPORABLJAJO, ALI PA SO IO, KI SO PODROBNO OPREDELJENE Z ZAKONI DRUGIH PODROČIJ</t>
  </si>
  <si>
    <t>Potrdilo o načinu natovarjanja nevarnega tovora na ladjo (Dangerous goods certificate)</t>
  </si>
  <si>
    <t>V Slovenski register vpisani tankerji</t>
  </si>
  <si>
    <t>V Slovenski register vpisane ladje z žerjavom</t>
  </si>
  <si>
    <t>V Slovenski register vpisane ladje s hladilnico</t>
  </si>
  <si>
    <t>V Slovenski register vpisane ladje za prevoz nevarnega tovora</t>
  </si>
  <si>
    <t>V Slovenski register vpisane potniške ladje</t>
  </si>
  <si>
    <t>V Slovenski register vpisani vlačilci in doki/pontoni</t>
  </si>
  <si>
    <t>V Slovenski register vpisani vlačilci</t>
  </si>
  <si>
    <t>V Slovenski register vpisane ladje z oprostitvijo izpolnjevanja določb o tovorni črti</t>
  </si>
  <si>
    <t>V Slovenski register vpisane ladje s spričevalom o sposobnosti tovorne morske ladje za prevažanje potnikov</t>
  </si>
  <si>
    <t>V Slovenski register vpisane ladje s tovorno napravo</t>
  </si>
  <si>
    <t>V Slovenski register vpisane potniške ladje in vlačilci</t>
  </si>
  <si>
    <t>Število izdanih spričeval o deratizaciji in spričeval o oprostitvi deratizacije</t>
  </si>
  <si>
    <t>Število izdanih spričeval o upoštevanju predpisanih ukrepov in normativov za varstvo pri delu na ladji</t>
  </si>
  <si>
    <t>Število izdanih potrdil o preiodičnih preizkusih kemične in biološke škodljivosti ter mikroklime na delovnih mestih v delovnih prostorih na ladji</t>
  </si>
  <si>
    <t>V Slovenski register vpisane ladje s spričevalo o opremljenosti morske ladje s sredstvi za osebno in kolektivno varstvo članov posadke in zaščito ladje</t>
  </si>
  <si>
    <t>V Slovenski register vpisane ladje za prevoz INF tovora</t>
  </si>
  <si>
    <t>V Slovenski register vpisane (potniške) ladje z omejitvami</t>
  </si>
  <si>
    <t xml:space="preserve"> Letno število tehničnih pregledov čolnov (fizične osebe)</t>
  </si>
  <si>
    <t xml:space="preserve"> Letno število tehničnih pregledov čolnov (pravne osebe)</t>
  </si>
  <si>
    <t>Ladje, ki posredujejo meteorološka poročila v Slovenskem morju</t>
  </si>
  <si>
    <t>Podatek organizacije/intervjuvanca</t>
  </si>
  <si>
    <t>Ocena, glede na tipe ladij v Slovenskem registru</t>
  </si>
  <si>
    <t>Število dovoljenj o ustreznem številu članov posadke</t>
  </si>
  <si>
    <t>V Slovenski register vpisane ladje na leto</t>
  </si>
  <si>
    <t>Število poročil o izvedenih izpitih na leto</t>
  </si>
  <si>
    <t>2 zavoda X povprečno 15 izpitnih rokov letno</t>
  </si>
  <si>
    <t>Vpisi plavajočih naprav v Slovenski register na leto</t>
  </si>
  <si>
    <t xml:space="preserve">Prosilec (fizična oseba), ki želi obnovitev POSEBNEGA POOBLASTILA, mora za to vložiti vlogo </t>
  </si>
  <si>
    <t>Posredovanje prijave Upravi za pomorstvo (doma/Konzularnemu predstavništvu v tujini)</t>
  </si>
  <si>
    <t>Prosilec (fizična oseba), ki je izgubil pooblastilo, mora vložiti prošnjo za zamenjavo</t>
  </si>
  <si>
    <t xml:space="preserve">LADJA (lastnik), ki zahteva pilotažo, mora za to posredovati prošnjo Upravi za pomorstvo RS </t>
  </si>
  <si>
    <t xml:space="preserve">Poveljnik ladje mora Upravi za pomorstvo RS podati izjavo o izpolnitvi pogojev za začetek ravnanja s tovorom </t>
  </si>
  <si>
    <t xml:space="preserve">Obveznosti upravljavca pristanišča, da posreduje obvestilo Upravi za pomorstvo RS v primeru BUNKERIRANJA tankerja </t>
  </si>
  <si>
    <t>Obveznosti potniške LADJE v zvezi z registracijo oseb (potnikov) na njej</t>
  </si>
  <si>
    <t xml:space="preserve">Potniška LADJA (lastnik - pravna oseba) mora Upravo za pomorstvo RS prositi za odobritev sistema registriranja oseb (potnikov) </t>
  </si>
  <si>
    <t xml:space="preserve">Obveznosti LADJE (lastnika-pravna oseba) v postopkih s terminalom </t>
  </si>
  <si>
    <t xml:space="preserve">Izvajalec GJS vzdrževanja objektov za varnost plovbe mora voditi ločene računovodske evidence </t>
  </si>
  <si>
    <t>Upravljavec pristaniške infrastrukture mora voditi ločene računovodske evidence</t>
  </si>
  <si>
    <t xml:space="preserve">Upravljavec pristanišča mora pristaniške pristojbine javno objaviti </t>
  </si>
  <si>
    <t>Prosilec (pravna oseba ) mora za pridobitev dovoljenja za vodne prireditve in druge aktivnosti vložiti vlogo (izdaja Uprava za pomorstvo, soglasje pa izda upravljavec pristanišča, če v njegovem območju)</t>
  </si>
  <si>
    <t>Ladja (Lastnik) mora za razpremo pridobiti dovoljenje (ne piše pri kom, verjetno pa pri upravi za pomorstvo)</t>
  </si>
  <si>
    <t xml:space="preserve">Investitor/izvajalec gradnje ali obnove objektov pristaniške infrastrukture ali objektov, ki lahko vplivajo na varnost plovbe na obali, mora pridobiti SOGLASJE od Uprave Republike Slovenije za pomorstvo. </t>
  </si>
  <si>
    <t>Pridobivanje dokazov, da ima pravico dvigniti stvar</t>
  </si>
  <si>
    <t>Zato, da se mudi v SI teritorialnih vodah mora tuja ladja (ribiška, znanstveno-raziskovalna) pridobiti dovoljenje. Tuji lastnik ladje prošnjo posreduje Zavodu RS za ribištvo, slednji pa dopis posreduje MKGP</t>
  </si>
  <si>
    <t>Po pojasnilih Uprave RS za pomorstvo se to v praksi ne izvaja</t>
  </si>
  <si>
    <t>Zahtevek posreduje Zavodu RS za ribištvo</t>
  </si>
  <si>
    <t>Zavod RS za ribištvo pripravi dodaten dopis</t>
  </si>
  <si>
    <t>Da</t>
  </si>
  <si>
    <t>Ne</t>
  </si>
  <si>
    <t>Zavod RS za ribištvo posreduje dopis MKGP</t>
  </si>
  <si>
    <t>Posredovanje obvestila po WHF</t>
  </si>
  <si>
    <t>PRIHOD - Priprava prošnje - izpolnitev obrazca (opis podatkov o jahti ali čolnu, seznam potnikov, nameravani čas muditve in križarjenja)</t>
  </si>
  <si>
    <t>Da (WHF/Email)</t>
  </si>
  <si>
    <t>Lastnik čolna na vpogled pripravi dokumente o plovilu in vozniku</t>
  </si>
  <si>
    <t>Lastnik čolna sodeluje pri pregledu obvezne opreme čolna</t>
  </si>
  <si>
    <t>Nadzornik lastnika čolna seznani z zaključkom postopka</t>
  </si>
  <si>
    <t>Seznanitev z obveznostjo na domači strani Uprave za pomorstvo RS (ali ?)</t>
  </si>
  <si>
    <t>Podatki iz Priloge I</t>
  </si>
  <si>
    <t>IMO Splošna izjava (IMO FAL General Declaration)</t>
  </si>
  <si>
    <t>IMO seznam članov posadke (IMO FAL Crew List)</t>
  </si>
  <si>
    <t>Zdravstvena izjava* (Maritime Health Declaration)</t>
  </si>
  <si>
    <t>IMO seznam potnikov (IMO FAL Passenger List)</t>
  </si>
  <si>
    <t>Obrazec "Ladijski odpadki" (Waste Form)</t>
  </si>
  <si>
    <t>ISPS najava ladje</t>
  </si>
  <si>
    <t>Prijava prihoda ladje v pristanišče (podatki se Statističnemu uradu RS iz sistema SI SSN posredujejo samodejno)</t>
  </si>
  <si>
    <t>Izjava o vrsti tovora, ki ga ladja prevaža in izjava, da je ladja v tehničnem smislu pripravljena za ravnanje s tovorom</t>
  </si>
  <si>
    <t>Kontrolni list pretovora ladijskega goriva (Bunkering check list)</t>
  </si>
  <si>
    <t>Izjava o ladijskih zalogah (IMO Ships Stores declaration)</t>
  </si>
  <si>
    <t>Izjava o osebnih predmetih članov posadke (IMO Crew effects Declaration)</t>
  </si>
  <si>
    <t>Prijava balastnih vod (Ballast Water Reporting Form)</t>
  </si>
  <si>
    <t xml:space="preserve">Lastniki čolnov in jaht (pravne osebe) morajo za muditev in odhod v teritorialnih vodah RS prositi za dovoljenje Upravo za pomorstvo RS </t>
  </si>
  <si>
    <t>Seznanitev s postopkom po telefonu pri MzP ali MZZ</t>
  </si>
  <si>
    <t>Priprava vloge (obrazec ni predpisan)</t>
  </si>
  <si>
    <t>Posredovanje vloge na MZP</t>
  </si>
  <si>
    <t>Prijava odhoda ladje iz pristanišča
(podatki se Statističnemu uradu RS iz sistema SI SSN posredujejo samodejno)</t>
  </si>
  <si>
    <t>Predhodni izračun stabilnosti (Preliminary Trim and Stability Calculation)</t>
  </si>
  <si>
    <t>Čolni</t>
  </si>
  <si>
    <t>ladje</t>
  </si>
  <si>
    <t>Vpisnik</t>
  </si>
  <si>
    <t>Skupaj</t>
  </si>
  <si>
    <t>fizične osebe</t>
  </si>
  <si>
    <t>X</t>
  </si>
  <si>
    <t>pravne osebe</t>
  </si>
  <si>
    <t>1291 je v lasti pravni oseb</t>
  </si>
  <si>
    <t>lahko ima manj kot 100 % čolna v lasti</t>
  </si>
  <si>
    <t>potniške ladje</t>
  </si>
  <si>
    <t>linijski promet</t>
  </si>
  <si>
    <t>križarke</t>
  </si>
  <si>
    <t>61 prihodov 24 ladij</t>
  </si>
  <si>
    <t>pristiška kapitanija so nadzorniki</t>
  </si>
  <si>
    <t>pomorska inšpekcija pa so inšpektorji</t>
  </si>
  <si>
    <t xml:space="preserve">domači </t>
  </si>
  <si>
    <t>tuji</t>
  </si>
  <si>
    <t>2805 prihodov (odhodov približno isto)</t>
  </si>
  <si>
    <t>zanemarljivo</t>
  </si>
  <si>
    <t>Populacija izračun (komentar)</t>
  </si>
  <si>
    <t xml:space="preserve">Prošnje za dovoljenje za muditev in odhod iz teritoralnih voda RS lastnikov čolnov in jaht v </t>
  </si>
  <si>
    <t xml:space="preserve">Lastniki čolnov in jaht (fizične osebe) morajo za muditev in odhod v teritorialnih vodah RS prositi za dovoljenje (Upravo za pomorstvo RS?) </t>
  </si>
  <si>
    <t>Število izdanih soglasij za deratizacijo/čiščenje ladij</t>
  </si>
  <si>
    <t>Seznanitev s postopkom v zakonodaji ali telefonsko na Upravi za pomorstvo</t>
  </si>
  <si>
    <t>Oblikovanje zahtevka za dovoljenje Uprave čiščenje</t>
  </si>
  <si>
    <t>Dejansko ladja pokliče sanitarno inšpekcijo, katera po čiščenju izda certifikat, ki traja pol leta ali spričevalo o oprostitvi, če je bilo čiščenje že izvedeno v predhodnih lukah. Uprava izda samo dovoljenje (soglasje), kje v LK se lahko ladja priveže za izvedbo čiščenja.</t>
  </si>
  <si>
    <t>Posredovanje zahtevka po pošti</t>
  </si>
  <si>
    <t xml:space="preserve">Zakon o sanitarni inšpekciji /ZSI/
Ur.l. SRS, št. 8/1973, 21/1978, 9/1985, RS, št. 32/1993-ZVO, 99/1999-ZZdrI (107/1999 popr.) 
</t>
  </si>
  <si>
    <t>Družba, ki želi zaposliti pilota poda (Piloti d.o.o.) izpolni vlogo</t>
  </si>
  <si>
    <t>Pridobitev zdravniškega potrdila pri MD Kopiloviču</t>
  </si>
  <si>
    <t>Seznanitev s postopkom na domači strani URSP in v zakonodaji</t>
  </si>
  <si>
    <t>Število vlog za pilota na leto</t>
  </si>
  <si>
    <t xml:space="preserve">Pravilnik o višini pristojbine za opravljanje izpitov, izmeritev čolnov in ugotavljanje njihove sposobnosti za plovbo ter stroških tiskovin
Ur.l. RS, št. 14/2007, 116/2008 
</t>
  </si>
  <si>
    <t>Plačilo takse za pristop k izpitu je določeno v pravilniku</t>
  </si>
  <si>
    <t>Priprava poročila pilota o nameravanem začetku in koncu pilotiranja</t>
  </si>
  <si>
    <t>Piloti imajo knjigo in v to knjigo pišejo, kako je šlo in kakšne so bile težave, prinese pokazati osebno.</t>
  </si>
  <si>
    <t xml:space="preserve">Se seznani na domači strani USRP </t>
  </si>
  <si>
    <t xml:space="preserve">Prošnja vsebuje navedbe o: Organu pristojnemu za vodenje registra, pri katerem se predlog vlaga (Uprava RS za pomorstvo); firmi ali ime in sedežu oziroma osebno ime in naslov stalnega prebivališča vložnika, kot tudi tistih oseb, katerim je treba vročiti odločbo o vpisu; ime oziroma označbo ladje, na katero se nanaša vpis (APEK), vse podatke, ki se vpisujejo v register: podatki o identiteti ladje ter njene osnovne značilnosti (dolžina, širina, višina, BT, NT, pogonske naprave ipd.); ,lastninske pravice, stvarne pravice, s katerimi je ladja obremenjena, zakup ladje, ladjarska pogodba za čas za vso ladjo, predkupna pravica in druge omejitve razpolaganja z ladjo, prepovedi in odtujitve. 
</t>
  </si>
  <si>
    <t>Kopiranje dokazil k predlogu za vpis</t>
  </si>
  <si>
    <t xml:space="preserve">Pregled in izdaja spričeval so sestavni elementi postopka izgradnje ladje oziroma je to "core business" klasifikacijskega zavoda, kot strošek pa so implicitno vključena v ceno storitve v paketu. Klasifikacijski zavod v primeru gradnje ladij pravzaprav igra vlogo nadzornega inženirja. </t>
  </si>
  <si>
    <t>Vpisi ladij v Slovenski register na leto</t>
  </si>
  <si>
    <t>Priprava predloga klicnega imena za APEK</t>
  </si>
  <si>
    <t>Seznanitev s postopkom v zakonodaji</t>
  </si>
  <si>
    <t>Oblikovanje pisnega predloga za vpis (ime ladje, dolžina, višina, pogonski stroji ... (listi a, b,c)</t>
  </si>
  <si>
    <t>Posredovanje predloga na APEK</t>
  </si>
  <si>
    <t>Oboje</t>
  </si>
  <si>
    <t>Obveznosti  LADJE (lastnika) ob vpisu v register ladij in izdaji vpisnega lista, zamenjavi vpisnega lista, izdaji začasnega vpisnega lista (+Ladijske listine in knjige).</t>
  </si>
  <si>
    <t xml:space="preserve"> Prvi del, III. Poglavje</t>
  </si>
  <si>
    <t>118, 121, 256, 314, prvi del III., poglavje  (II. Poglavje)/(25)/(28)/(7)/(12)</t>
  </si>
  <si>
    <t>Za prvi vpis potrebuje samo spričevalo sposobnosti ladje za plovbo, potrdilo o lastništvu (pogodba), izpis iz sodnega registra za lastnika - tega ne rabi, če je slovenska pravna oseba</t>
  </si>
  <si>
    <t>Seznanitev z obveznostjo v zakonodaji</t>
  </si>
  <si>
    <t>Listina o lastništvu, tehničnih podatki iz ladjedelnice, ki se vpisujejo v list A, izjava lastnika o klicnem imenu ladje</t>
  </si>
  <si>
    <t>Dostava je osebna</t>
  </si>
  <si>
    <t>Vpisij ladij v gradnji v Slovenski register</t>
  </si>
  <si>
    <t>Pravilnik o čolnih in plavajočih napravah, Ur. l. RS, št. 25/2008/3/2010</t>
  </si>
  <si>
    <t>149/(III. Del)</t>
  </si>
  <si>
    <t>Vpis plavajočih naprav</t>
  </si>
  <si>
    <t>217/(II. Del)</t>
  </si>
  <si>
    <t>Seznanitev z obveznostjo na domači strani Uprave za pomorstvo RS</t>
  </si>
  <si>
    <t>Osebno se mora zglasit ali spomladi USRP objavi v medijih in na spletni strani, kje bodo izvajali preglede</t>
  </si>
  <si>
    <t>ČOLN (lastnik - fizična oseba) je potrebno vpisati v vpisnik čolnov</t>
  </si>
  <si>
    <t>ČOLN (lastnik - pravna oseba) je potrebno vpisati v vpisnik čolnov</t>
  </si>
  <si>
    <t xml:space="preserve">ČOLN (lastnik - fizična oseba) mora opravljati (redne) periodične tehnične preglede (1,2, ali 5 let za osebno rabo) </t>
  </si>
  <si>
    <t xml:space="preserve">ČOLN (lastnik - pravna oseba) mora opravljati (redne) periodične tehnične preglede (1,2, ali 5 let za osebno rabo) </t>
  </si>
  <si>
    <t>ADMINISTR. STR.</t>
  </si>
  <si>
    <t>ADMINISTR. BREME</t>
  </si>
  <si>
    <t>Poročanje Upravi za pomorstvo</t>
  </si>
  <si>
    <t>Izpolnitev vloge za izdajo odločbe</t>
  </si>
  <si>
    <t>152 (74)</t>
  </si>
  <si>
    <t>152 (72)</t>
  </si>
  <si>
    <t>152 (88, 89)</t>
  </si>
  <si>
    <t>152 (90)</t>
  </si>
  <si>
    <t>Dokazilo o izkušnjah (opravljanje dolžnosti)</t>
  </si>
  <si>
    <t>152 (92)</t>
  </si>
  <si>
    <t>Pravilnik o pogojih, ki jih mora izpolnjevati pomorski agent (Ur. L. RS, št. 137/2006)</t>
  </si>
  <si>
    <t>Izpolnitev prijave</t>
  </si>
  <si>
    <t>Kopiranje dokazil o doseženi izobrazbi</t>
  </si>
  <si>
    <t>Pravilnik o pomorski opremi (Ur. L. RS, št. 24/2007, 23/2009, 78/2009)</t>
  </si>
  <si>
    <t>Direktiva 95/98/ES</t>
  </si>
  <si>
    <t>Pravilnik o pomorski pilotaži (Ur. L. RS, št. 115/2006)</t>
  </si>
  <si>
    <t>Oblikovanje zahteve o nameravani pilotaži</t>
  </si>
  <si>
    <t>Posredovanje zahtevka Upravi za pomorstvo</t>
  </si>
  <si>
    <t>Posredovanje sporočila pilota Upravi in upravljavcu pristanišča</t>
  </si>
  <si>
    <t>Oblikovanje vloge za pristop k strokovnem izpitu</t>
  </si>
  <si>
    <t>79 (7)</t>
  </si>
  <si>
    <t>Pravilnik o pomorskih knjižicah (Ur. L. RS, št. 5/2002, 96/2003, 80/2007)</t>
  </si>
  <si>
    <t>153 (7)</t>
  </si>
  <si>
    <t xml:space="preserve">Pravilnik o poskusni vožnji ladij (Ur. L. SFRJ, št. 22/1988, Ur. L. RS. št. 26/2001 - PZ) </t>
  </si>
  <si>
    <t>Pravilnik o ravnanju s tankerji in oskrbo ladij s pogonskim gorivom v tovornem pristanišču Koper (Ur. L. RS, št. 59/2009)</t>
  </si>
  <si>
    <t>Priprava kontrolne liste v skladu z mednarodnimi navodili o varnosti oljnih tankerjev</t>
  </si>
  <si>
    <t>Posredovanje podatkov (koncesionarju pristanišča)</t>
  </si>
  <si>
    <t>Pravilnik o registraciji oseb na potniških ladjah (Ur. L. RS, št. 73/2006)</t>
  </si>
  <si>
    <t>Registracija oseb</t>
  </si>
  <si>
    <t>Vodenje evidence o potnikih</t>
  </si>
  <si>
    <t>Poročanje podatkov o potnikih popisovalcu potnikov/sistemu ladjarja na kopnem</t>
  </si>
  <si>
    <t>Hramba podatkov</t>
  </si>
  <si>
    <t>Oblikovanje sistema v skladu s pravilnikom</t>
  </si>
  <si>
    <t>Posredovanje sistema v odobritev Upravi za pomorstvo</t>
  </si>
  <si>
    <t>Pravilnik o izpitu za voditelja čolna in preizkusu znanja za upravljanje čolna (Ur. L. RS št. 42/2000, 87/2000, 26/2001 - PZ, 30/2002 - ZPCV, 42/2005)/Pravilnik o upravljanju s čolni (Ur. L. RS, št. 42/2005, 103/2005, 104/2005)</t>
  </si>
  <si>
    <t>Pisna izjava ali pridobitev overjenega spričevala, če izobrazba ni bila pridobljena v RS/enako za pooblastilo/pridobitev potrdila o častniškem činu.</t>
  </si>
  <si>
    <t>Pravilnik o upravljanju s čolni (Ur. L. RS, št. 42/2005, 103/2005, 104/2005)</t>
  </si>
  <si>
    <t>Predložitev osebne identifikacije, dokazila o usposobnljenosti iz tujine, izpitni program za pridobitev dokazila</t>
  </si>
  <si>
    <t>Pridobitev potrdila o trajanju bivanja v državi izdajateljici potrdila</t>
  </si>
  <si>
    <t>Pravilnik o varnem nakladanju in razkladanju ladij za prevoz razsutega tovora (Ur. L. RS, št. 58/2006)</t>
  </si>
  <si>
    <t>Priprava in vzdrževanje informacijskih knjig podatkov</t>
  </si>
  <si>
    <t>Vzpostavitev in vzdrževanje sistema vodenja kakovosti ISO</t>
  </si>
  <si>
    <t>Posredovanje podatkov o terminalu in postopku nakladanja/razkladanja</t>
  </si>
  <si>
    <t>Uskladitev načrta o nakladanju/razkladanju</t>
  </si>
  <si>
    <t>Potrditev načrta po opravljenem nakadanju/razkladanju</t>
  </si>
  <si>
    <t>Izpolnitev dnevnika/zapisnika o stvareh preminulega/sprejem oporoke v hrambo, če obstaja</t>
  </si>
  <si>
    <t>Pravilnik o inšpekcijskem nadzoru delovnega časa pomorščakov (Ur. L. RS št. 32/2007)/Pravilnik o obveznih pregledih za varno izvajanje linijskih prevozov z ro-ro trajekti in hitrimi potniškimi plovili (Ur. L. RS, št. 79/2006)/Pravilnik o pomorski opremi (Ur. L. RS, št. 24/2007, 23/2009, 78/2009)/Uredba o inšpekcijskem nadzoru varnosti plovbe (Ur. l. RS, št. 105/2007)</t>
  </si>
  <si>
    <t>Pravilnik o pomorski opremi (Ur. L. RS, št. 24/2007, 23/2009, 78/2009)/Uredba o inšpekcijskem nadzoru varnosti plovbe (Ur. l. RS, št. 105/2007)</t>
  </si>
  <si>
    <t>182, 183, 186, 191 (4-15)/(10)/(5-10)</t>
  </si>
  <si>
    <t>190, 192/(15)</t>
  </si>
  <si>
    <t>Uredba o načinu in pogojih opravljanja gospodarske javne službe rednega vzdrževanja objektov za varnost plovbe (Ur. L. RS, št. 52/2002)</t>
  </si>
  <si>
    <t>Posredovanje Upravi za pomorstvo</t>
  </si>
  <si>
    <t>Usposabljanje zaposlenih za pripravo ločenih rčv. Izkazov</t>
  </si>
  <si>
    <t>Priprava ločenih izkazov</t>
  </si>
  <si>
    <t>Sodelovanje pri nadzoru</t>
  </si>
  <si>
    <t>Pomorski zakonik (PZ) / Uredba o prihodu in muditvi tujih jaht in tujih čolnov, namenjenh za razvedrilo ali šport, v obalnem morju, na rekah in jezerih Socialistične federativne republike Jugoslavije (Ur. L. RS, št. 38/1987, 33/1988, Ur. L. RS, št. 26/2001 - PZ)</t>
  </si>
  <si>
    <t xml:space="preserve">Seznanitev z obveznostjo </t>
  </si>
  <si>
    <t>Obvestitev pristojnega organa o prepustitvi tuje jahte/čolna v hrambo/popravilo - SKRBNIK (luka, pristanišče, marina ali navtični center)</t>
  </si>
  <si>
    <t>Priprava obvestila (pooblastilo lastnika, oblikovanje obvestila)</t>
  </si>
  <si>
    <t>ODHOD - Samoporijava pristojnemu organu</t>
  </si>
  <si>
    <t>PRIHOD - Priprava prošnje - izpolnitev obrazca (opis podatkov o jahti ali čolnu, seznam potnikov, nameravani čas muditve in križarjenja</t>
  </si>
  <si>
    <t>Obveznost vodenja evidence o jahtah/čolnih v popravilu - SKRBNIK (luka, pristanišče, marina ali navtični center)</t>
  </si>
  <si>
    <t>Vodenje evidence v predpisani obliki</t>
  </si>
  <si>
    <t>Uredba o pristaniških zmogljivostih za prevzem ladijskih odpadkov in ostankov tovora (Ur. L. RS, št. 78/2008)</t>
  </si>
  <si>
    <t>(6)/(6, 7)</t>
  </si>
  <si>
    <t>Pravilnik o nadzoru pomorskega prometa (Ur. L. RS, št. 22/2005, 75/2008)/Pravilnik o pogojih za opravljanje pomorskega prometa (Ur. L. RS, št. 72/2001, 107/2003, 22/2005, 66/2005, 22/2007)/Uredba o pristaniški zmogljivostih za prevzem ladijskih odpadkov in ostankov tovora (Ur. l. RS, št.78/2008)</t>
  </si>
  <si>
    <t>65, 66 (4, 8)/(34, 34)/(9)</t>
  </si>
  <si>
    <t xml:space="preserve"> Uredba o upravljanju koprskega tovornega pristanišča, opravljanju pristaniške dejavnosti, podelitvi koncesije za upravljanje, vodenje, razvoj in redno vzdrževanje pristaniške infrastrukture v tem pristanišču (Ur. L. RS, št. 71/2008)</t>
  </si>
  <si>
    <t>Priprava strokovnih podlag za program razvoja pristanišča - IZVAJALEC (Koncesionar)</t>
  </si>
  <si>
    <t>Oblikovanje poročila</t>
  </si>
  <si>
    <t>Poročanje</t>
  </si>
  <si>
    <t>Priprava dokumentacije (priložitev dokumenta o identiteti, Pridobitev 2x fotografij, pridobitev potrdila o zdravstveni sposobnosti, kopija spričevala/potrdila o izobrazbi, Izvleček iz pomorske knjižice o izkušnjah, Priložen pripravniški dnevnik, Potrdilo o opravljenih tečaih, Navedbo o nazivu, če ga ni izdala uprava)</t>
  </si>
  <si>
    <t xml:space="preserve">168 (7, 8, 10) </t>
  </si>
  <si>
    <t>Ladje lahko pilotirajo piloti (dajanje nasvetov poveljniku ladje s strani strokovne osebe - pilota), kateri morajo pridobit izkaznico (strokovni izpit)in biti vpisani v register pilotov - PROSILEC (pilot)</t>
  </si>
  <si>
    <t>Priprava vloge (pridobitev overjenega izpisa iz sodnega registra ali kopijo priglasitve za vpis v vpisnik s.p.jev s potrdilom o datumu registracije; seznam strokovnega osebja z navedbo izobrazbe, usposobljenosti ter njihovih dovoljenj; popis in skica prostorov; seznam drugih sredstev, opreme, učil in učnih pripomočkov, ki jih uporablja za izvedbo strokovnega usposabljanja v s kladu s tem pravilnikom)</t>
  </si>
  <si>
    <t>Nadzor koncesionarja za vzdrževanje objektov za varnost plovbe - ZAVEZANEC (Koncesionar)</t>
  </si>
  <si>
    <t>Področje: Področje prometa</t>
  </si>
  <si>
    <t>Junij - julij 2010</t>
  </si>
  <si>
    <t>Sodelovanje pri izvedbi inšpekcijskega nadzora</t>
  </si>
  <si>
    <t>AA 2a.1.</t>
  </si>
  <si>
    <t>AA 2a.2.</t>
  </si>
  <si>
    <t>AA 2a.3.</t>
  </si>
  <si>
    <t>AA 2a.4.</t>
  </si>
  <si>
    <t>AA 2a.5.</t>
  </si>
  <si>
    <t>AA 2a.6.</t>
  </si>
  <si>
    <t>AA 2a.7.</t>
  </si>
  <si>
    <t>AA 2b.1.</t>
  </si>
  <si>
    <t>AA 2b.2.</t>
  </si>
  <si>
    <t>AA 2b.3.</t>
  </si>
  <si>
    <t>AA 2b.4.</t>
  </si>
  <si>
    <t>AA 2b.5.</t>
  </si>
  <si>
    <t>AA 2b.6.</t>
  </si>
  <si>
    <t>AA 2b.7.</t>
  </si>
  <si>
    <t>AA 30.1.</t>
  </si>
  <si>
    <t>AA 30.2.</t>
  </si>
  <si>
    <t>AA 30.3.</t>
  </si>
  <si>
    <t>AA 30.4.</t>
  </si>
  <si>
    <t>AA 30.5.</t>
  </si>
  <si>
    <t>AA 30.6.</t>
  </si>
  <si>
    <t>AA 30.7.</t>
  </si>
  <si>
    <t>AA 40b.1.</t>
  </si>
  <si>
    <t>AA 40b.2.</t>
  </si>
  <si>
    <t>AA 40b.3.</t>
  </si>
  <si>
    <t>AA 40b.4.</t>
  </si>
  <si>
    <t>AA 40b.5.</t>
  </si>
  <si>
    <t>AA 43b.1.</t>
  </si>
  <si>
    <t>AA 43b.2.</t>
  </si>
  <si>
    <t>AA 43b.3.</t>
  </si>
  <si>
    <t>AA 43b.4.</t>
  </si>
  <si>
    <t>AA 43b.5.</t>
  </si>
  <si>
    <t>AA 43b.6.</t>
  </si>
  <si>
    <t>AA 43b.7.</t>
  </si>
  <si>
    <t>AA 46.1.</t>
  </si>
  <si>
    <t>AA 46.2.</t>
  </si>
  <si>
    <t>AA 46.3.</t>
  </si>
  <si>
    <t>AA 46.4.</t>
  </si>
  <si>
    <t>AA 46.5.</t>
  </si>
  <si>
    <t>AA 46.6.</t>
  </si>
  <si>
    <t>AA 46.7.</t>
  </si>
  <si>
    <t>AA 48b.1.</t>
  </si>
  <si>
    <t>AA 48b.2.</t>
  </si>
  <si>
    <t>AA 48b.3.</t>
  </si>
  <si>
    <t>AA 48b.4.</t>
  </si>
  <si>
    <t>AA 48b.5.</t>
  </si>
  <si>
    <t>AA 48b.6.</t>
  </si>
  <si>
    <t>AA 48b.7.</t>
  </si>
  <si>
    <t>AA 69.1.</t>
  </si>
  <si>
    <t>AA 69.2.</t>
  </si>
  <si>
    <t>AA 69.3.</t>
  </si>
  <si>
    <t>AA 76.1.</t>
  </si>
  <si>
    <t>AA 76.2.</t>
  </si>
  <si>
    <t>AA 79b.1.</t>
  </si>
  <si>
    <t>AA 79b.2.</t>
  </si>
  <si>
    <t>AA 79b.3.</t>
  </si>
  <si>
    <t>AA 79b.4.</t>
  </si>
  <si>
    <t>AA 79b.5.</t>
  </si>
  <si>
    <t>AA 79b.6.</t>
  </si>
  <si>
    <t>AA 79b.7.</t>
  </si>
  <si>
    <t>AA 80b.1.</t>
  </si>
  <si>
    <t>AA 80b.2.</t>
  </si>
  <si>
    <t>AA 80b.3.</t>
  </si>
  <si>
    <t>AA 80b.4.</t>
  </si>
  <si>
    <t>AA 80b.5.</t>
  </si>
  <si>
    <t>AA 80b.6.</t>
  </si>
  <si>
    <t>AA 80b.7.</t>
  </si>
  <si>
    <t>IO - 2a</t>
  </si>
  <si>
    <t>IO - 2b</t>
  </si>
  <si>
    <t>IO - 9</t>
  </si>
  <si>
    <t>IO - 14</t>
  </si>
  <si>
    <t>IO - 15</t>
  </si>
  <si>
    <t>IO - 18</t>
  </si>
  <si>
    <t>IO - 22b</t>
  </si>
  <si>
    <t>IO - 24</t>
  </si>
  <si>
    <t>IO - 26</t>
  </si>
  <si>
    <t>IO - 27</t>
  </si>
  <si>
    <t>IO - 28</t>
  </si>
  <si>
    <t>IO - 29</t>
  </si>
  <si>
    <t>IO - 30</t>
  </si>
  <si>
    <t>IO - 41</t>
  </si>
  <si>
    <t>IO - 43b</t>
  </si>
  <si>
    <t>IO - 45</t>
  </si>
  <si>
    <t>IO - 46</t>
  </si>
  <si>
    <t>IO - 48b</t>
  </si>
  <si>
    <t>IO - 49</t>
  </si>
  <si>
    <t>IO - 50</t>
  </si>
  <si>
    <t>IO - 51</t>
  </si>
  <si>
    <t>IO - 52</t>
  </si>
  <si>
    <t>IO - 53</t>
  </si>
  <si>
    <t>IO - 54</t>
  </si>
  <si>
    <t>IO - 55</t>
  </si>
  <si>
    <t>IO - 56</t>
  </si>
  <si>
    <t>IO - 57</t>
  </si>
  <si>
    <t>IO - 58</t>
  </si>
  <si>
    <t>IO - 60</t>
  </si>
  <si>
    <t>IO - 61</t>
  </si>
  <si>
    <t>IO - 62</t>
  </si>
  <si>
    <t>IO - 63</t>
  </si>
  <si>
    <t>IO - 64</t>
  </si>
  <si>
    <t>IO - 65</t>
  </si>
  <si>
    <t>IO - 68</t>
  </si>
  <si>
    <t>IO - 69</t>
  </si>
  <si>
    <t>IO - 70</t>
  </si>
  <si>
    <t>IO - 71</t>
  </si>
  <si>
    <t>IO - 73</t>
  </si>
  <si>
    <t>IO - 74</t>
  </si>
  <si>
    <t>IO - 79b</t>
  </si>
  <si>
    <t>IO - 80b</t>
  </si>
  <si>
    <t>IO - 1</t>
  </si>
  <si>
    <t>IO - 2</t>
  </si>
  <si>
    <t>IO - 3</t>
  </si>
  <si>
    <t>IO - 4</t>
  </si>
  <si>
    <t>IO - 5</t>
  </si>
  <si>
    <t>IO - 6</t>
  </si>
  <si>
    <t>IO - 8</t>
  </si>
  <si>
    <t>IO - 10</t>
  </si>
  <si>
    <t>IO - 11</t>
  </si>
  <si>
    <t>IO - 12</t>
  </si>
  <si>
    <t>IO - 13</t>
  </si>
  <si>
    <t>IO - 16</t>
  </si>
  <si>
    <t>IO - 17</t>
  </si>
  <si>
    <t>IO - 19</t>
  </si>
  <si>
    <t>IO - 20</t>
  </si>
  <si>
    <t>IO - 23</t>
  </si>
  <si>
    <t>IO - 25</t>
  </si>
  <si>
    <t>IO - 31</t>
  </si>
  <si>
    <t>IO - 32</t>
  </si>
  <si>
    <t>IO - 33</t>
  </si>
  <si>
    <t>IO - 34</t>
  </si>
  <si>
    <t>IO - 35</t>
  </si>
  <si>
    <t>IO - 36</t>
  </si>
  <si>
    <t>IO - 37</t>
  </si>
  <si>
    <t>IO - 38</t>
  </si>
  <si>
    <t>IO - 39</t>
  </si>
  <si>
    <t>IO - 40</t>
  </si>
  <si>
    <t>IO - 42</t>
  </si>
  <si>
    <t>IO - 43</t>
  </si>
  <si>
    <t>IO - 44</t>
  </si>
  <si>
    <t>IO - 47</t>
  </si>
  <si>
    <t>IO - 48</t>
  </si>
  <si>
    <t>IO - 59</t>
  </si>
  <si>
    <t>IO - 66</t>
  </si>
  <si>
    <t>IO - 67</t>
  </si>
  <si>
    <t>IO - 72</t>
  </si>
  <si>
    <t>Objava podatkov</t>
  </si>
  <si>
    <t>Izvajalec gradbenih ali drugih del je dolžan Upravi RS za pomorstvo med gradnjo prijaviti vsake tri mesece vse spremembe meja obale ali morskih globin.</t>
  </si>
  <si>
    <t>Poročanje o spremembah obale ali globin na 3 mesece</t>
  </si>
  <si>
    <t>90, 182, 183, 186, 191 (4-15)/(10)/(5-10)</t>
  </si>
  <si>
    <t>25, 136, 137, 158, 166 (II. Poglavje)</t>
  </si>
  <si>
    <t>Za čiščenje ladij z nevarnimi plini (degazacija, fumigacija) ali deratizacija se zahteva pridobitev soglasja Uprave RS za pomorstvo</t>
  </si>
  <si>
    <t xml:space="preserve">Obveznosti LADJE (lastnika) ob vpisu ladje V GRADNJI v register </t>
  </si>
  <si>
    <t>Ladja (lastnik) mora pridobiti potrdilo/dovoljenje Uprave za pomorstvo o ustreznem številu članov posadke - MORSKA PLOVBA</t>
  </si>
  <si>
    <t>LADJA (lastnik) mora voditi DRUGE (ladijske) DNEVNIKE (KNJIGE)</t>
  </si>
  <si>
    <t>Obveznosti prosilca (fizične osebe) za pridobitev POSEBNEGA POOBLASTILA pri Upravi za pomorstvo RS</t>
  </si>
  <si>
    <t>Obveznosti prosilca (fizične osebe) za pridobitev POOBLASTILA o NAZIVU izobraževalnega zavoda za usposabljanje pomorščakov pri Upravi za pomorstvo RS</t>
  </si>
  <si>
    <t>Izvajalec izobraževanja mora Upravo za pomorstvo RS obveščati o izvajanju izobraževanj - IZVAJALEC IZOBRAŽEVANJA</t>
  </si>
  <si>
    <t>Obveznosti prosilca (fizična oseba) za prridobitev POMORSKE KNJIŽICE</t>
  </si>
  <si>
    <t>Obveznosti prosilca (fizična oseba) za pridobitev DOVOLJENJA ZA VKRCANJE (Kot član posadke se lahko vkrca oseba s pomorsko knjižico, dovoljenjem za vkrcanje in veljavno pogodbo o zaposlitvi.)</t>
  </si>
  <si>
    <t>Poveljnik ladje (lastnik) se mora pred odhodom ladje na pot prepričati, ali je ladja sposobna za plovbo in ali bo lahko opravila določeno potovanje, poskrbeti, da so na ladlji vse predpisane listine in knjige ter vsi člani posadke, če ladja prevaža potnike, še zlasti se mora zlasti prepričati, ali je zaogotovljena njihova varnost</t>
  </si>
  <si>
    <t>Obveznost (kapitana) Reševanje ladijskih knjig in listin v primeru brodoloma (potapljanja) ladje.</t>
  </si>
  <si>
    <t>Poveljnik ladje (lastnik)mora po ladijskih telekomunikacijah poslati obvestilo o kakršnikoli neposredni nevarnosti za varnost plovbe, na katero naleti, zlasti če opazi na plovni poti spremembe, če naleti na onesnaženje z nevarnimi ali škodljivimi snovmi, na nevaren led, nevarno nevihto ali na kakršnokoli drugo neposredno nevarnost za plovbo, ali če zaide v tropsko nevihto ali na temperaturo zraka pod lediščem, ki jo spremljajo vetrovi nevihtne moči, ki povzročajo veliko nabiranje ledu na nadgradnjah, ali v veter 10 ali več stopenj po Beaufortovi lestvici, za katerega ladja ni prejela opozorila. Poveljnik ladje mora zaznamek o obvestilu iz prejšnjega odstavka vpisati v ladijski dnevnik.</t>
  </si>
  <si>
    <t>Poveljnik ladje (lastnik) vpiše v ladijski dnevnik rojstvo in smrt osebe na ladji, navede kraj ali geografski položaj ladje in čas rojstva oziroma smrti, ter sprejme izjavo poslednje volje, jo vpiše v ladijski dnevnik in navede čas, kdaj jo je sprejel. Poveljnik ladje mora o rojstvu in smrti ter sprejeti izjavi poslednje volje sestaviti zapisnik tako, kot je predpisano in ga izročiti Upravi Republike Slovenije za pomorstvo v prvem domačem pristanišču, v katero priplove ladja, v tujini pa najbližjemu diplomatskemu oziroma konzularnemu predstavništvu Republike Slovenije.</t>
  </si>
  <si>
    <t>Če se ladja, na kateri se je zgodilo kaznivo dejanje, nahaja v tujini, mora poveljnik (lastnik) o kaznivem dejanju poročati diplomatskemu ali konzularnemu predstavništvu RS v državi, kamor ladja pripluje v prvo pristanišče.</t>
  </si>
  <si>
    <t>Če član ladijske posadke samovoljno zapusti ladjo v tujem pristanišču z namenom, da ostane v tujini, mora poveljnik ladje to sporočiti tamkajšnjim pristaniškim oblastem ali drugemu pristojnemu organu. Poveljnik ladje (lastnik) mora sestaviti zapisnik in ugotoviti, katere stvari in listine člana posadke, ki je samovoljno zapustil ladjo, so ostale na njej. Zaznamek o samovoljni zapustitvi ladje in o stvareh člana posadke, ki so ostale na ladji, ter o njihovi izročitvi pristojnemu organu mora poveljnik ladje zapisati v ladijski dnevnik.</t>
  </si>
  <si>
    <t>LADJE (lastnik) morajo sodelovati pri inšpekcijskem nadzoru v zvezi z plovili glede njihove sposobnosti za plovbo, varstva oseb na njih in varstva okolja (tudi pilotaža in vleka)</t>
  </si>
  <si>
    <t>Osebe za vzdrževanje in zaznamovanje PLOVNE POTI IN OBJEKTOV, graditelji morajo sodelovati pri izvajanju inšpekcijskega nadzora v zvezi z plovili glede njihove sposobnosti za plovbo, varstva oseb na njih in varstva okolja.</t>
  </si>
  <si>
    <t>Ladjar (lastnik) mora obveznost omejiti svojo odgovornost - postopek za omejitev ladjarjeve odgovornosti</t>
  </si>
  <si>
    <t>Oseba (pravna), ki želi dvigovati potopljeno stvar, mora pridobiti dogovoljenja pri Upravi RS za pomorstvo za dvigovanje potopljene stvari.</t>
  </si>
  <si>
    <t xml:space="preserve">Ladja (lastnik) mora zbirati in pošiljati meteorološke podatke </t>
  </si>
  <si>
    <t xml:space="preserve">Vloga fizične osebe za priznanje usposobljenost za voditelja čolna brez izpita </t>
  </si>
  <si>
    <t>Upravljavec pristanišča mora oddati letno poročilo o ravnanju z odpadki, v obliki in na način, ki velja za zbiralce odpadkov v skladu s predpisi, ki urejajo ravnanje z odpadki</t>
  </si>
  <si>
    <t>Upravljavec luke mora poročati podatke o stanju globine (v bazenu III.) Upravi za pomorstvo</t>
  </si>
  <si>
    <t xml:space="preserve">Upravljavec luke ter zbiralec ladijskih odpadkov in ostankov tovora morata sodelovati pri okoljski inšpekciji </t>
  </si>
  <si>
    <t xml:space="preserve">Prosilec (fizična oseba), ki želi obnovitev POOBLASTILA O NAZIVU, mora za to vložiti vlogo </t>
  </si>
  <si>
    <t xml:space="preserve">Priprava vloge in listin (na vpogled) za vpis čolna. Listine so: račun za čoln oziroma za motor; overjena kupoprodajna pogodba za čoln oziroma motor; carinska deklaracija za čoln oziroma motor, ki je bil nabavljen v tujini, (najame si špediterja); spričevalo (certificate of conformity - ni atest) o gradjni čolna, ki ga izda priznani klasifikacijski zavod; listina (document of conformity) o ustreznosti gradnje, ki jo izda proizvajalec; potrdilo o izbrisu čolna iz drugega vpisnika (če je bil prej vpisan drugje); dokazilo o sklenjeni pogodbi o zavarovanju (zakon o obveznem zavarovanju v prometu)
</t>
  </si>
  <si>
    <t>Zakon o obveznih zavarovanjih v prometu (ZOZP-UPB3)
Ur.l. RS, št. 93/2007</t>
  </si>
  <si>
    <t>Število vpisov na leto (fizične osebe)</t>
  </si>
  <si>
    <t>Število vpisov na leto (pravne osebe)</t>
  </si>
  <si>
    <t>Število vpisov na leto*delež fizičnih lastnikov</t>
  </si>
  <si>
    <t>Število vpisov na leto*delež pravnih lastnikov</t>
  </si>
  <si>
    <t>Sodelovanje pri tehničnem pregledu</t>
  </si>
  <si>
    <t>Najava pri referentu za preglede</t>
  </si>
  <si>
    <t>Priprava prošnje za vpis in dovoljenje za stalni privez, sidranje ali položitev plavajoče naprave</t>
  </si>
  <si>
    <t>KZ - Pri menjavi registra - to traja skozi vse obdobje gradnje ladje, kasneje (ko je ladja že izgrajena) se ta pregled sploh ne da delat ,  tekom gradnje ladje so zraven dva trije inšpektorji klasifikacijskega zavoda - zakon o tehničnih zahtevah</t>
  </si>
  <si>
    <t>KZ - Load line certificate -  se tudi dela tekom gradnje - se obnavlja na 5 let in vsako leto (vse odprtine morajo biti varne/hermetično zaprte)</t>
  </si>
  <si>
    <t>KZ - International Oil Polution Prevention Certificate - IOPP</t>
  </si>
  <si>
    <t>KZ - pregled, testiranje</t>
  </si>
  <si>
    <t>KZ - ILO konvencija - (ILO - sindikat luških delavcev) - (obstajajo tudi ladje brez ladijskih dvigala) - testni dvig na 5 let + letni pregledi, da vse deluje in ne toči - 5 letni traja 2 h po dvigalu, letni pregled pa traja 3 -4 ure; certifikat je potrebno imeti samo, če ga zahtevajo v luki; 5 - 6 strani v eni knjigi</t>
  </si>
  <si>
    <t>KZ - pregled opreme (zaščitne maske …), dovoljenja za specifične tovore</t>
  </si>
  <si>
    <t>KZ - navodila za uporabo - za izračun stabilnosti - se izroči ob izgradnji - potrditi jo mora klasifikacijski zavod - isti postopek kot pri sposobnosti za plovbo</t>
  </si>
  <si>
    <t>KZ - Permanentne narave (se pridobi, ko se ladja gradi, na osnovi tega pa se plačujejo dajatve v lukah in DURS), traja dneve tekom izgradnje ladje</t>
  </si>
  <si>
    <t>KZ - rešilna oprema, označbe izhodov …</t>
  </si>
  <si>
    <t>Sanitarna inšpekcija</t>
  </si>
  <si>
    <t>KZ - se izvaja tekom gradnje in se obnavlja letno in na 5 let</t>
  </si>
  <si>
    <t>KZ - v imenu klasifikatorja pride proizvajalec opreme (rešilni čolni, protipožarne naprave …) in izvede pregled</t>
  </si>
  <si>
    <t>KZ - v imenu klasifikatorja pride proizvajalec opreme in izvede pregled (enkrat letno in na pet let)</t>
  </si>
  <si>
    <t>KZ - izvede se pregled in določijo omejitve</t>
  </si>
  <si>
    <t>KZ - Zahteva 8 potrdil iz vidika varnosti</t>
  </si>
  <si>
    <t>Se ne izvaja - v praksi se uvajaj nov certifikat o varnosti bivalnih prostorov</t>
  </si>
  <si>
    <t>KZ - ISSC - International Ship Security Ceritificate (nov ceritikat, ki se je uvedel spričo terorističnih groženj, ugrabitev)</t>
  </si>
  <si>
    <t>Zavarovalnica - ladjar mora biti član enega od zavarovalniških klubov - npr P&amp;I, za zavarovanje mora zavarovalnici izkazati podatke o registraciji ladje</t>
  </si>
  <si>
    <t>KZ - International Certificate of Fitnes for Cariagge of INF Cargo</t>
  </si>
  <si>
    <t>Safe manning certificate</t>
  </si>
  <si>
    <t>V tujini izdajo po tipu ladje in tudi pri nas je bil takšen predpis sprejet, vendar se še ne uporablja</t>
  </si>
  <si>
    <t>KZ - izda spričevalo kot sestavni del nadzora pri postopku gradnje ladje</t>
  </si>
  <si>
    <t>Ladje v SI registru</t>
  </si>
  <si>
    <t>Laho</t>
  </si>
  <si>
    <t>Portorož</t>
  </si>
  <si>
    <t>Burja</t>
  </si>
  <si>
    <t xml:space="preserve">Votan </t>
  </si>
  <si>
    <t>Sirius</t>
  </si>
  <si>
    <t>Maks</t>
  </si>
  <si>
    <t>Zeus</t>
  </si>
  <si>
    <t>Failrplay 29</t>
  </si>
  <si>
    <t>Dok Siemens</t>
  </si>
  <si>
    <t>Ankaran</t>
  </si>
  <si>
    <t>P4</t>
  </si>
  <si>
    <t>Potniška</t>
  </si>
  <si>
    <t>Vlačilec</t>
  </si>
  <si>
    <t>Dok</t>
  </si>
  <si>
    <t>Ponton</t>
  </si>
  <si>
    <t>Število SI ladij s posadko v SI registru</t>
  </si>
  <si>
    <t>(vsake 4 h se vpisuje temperature, obrati …)</t>
  </si>
  <si>
    <t>Vodenje ladijskega dnevnika</t>
  </si>
  <si>
    <t>(podatki plovbe, morja vremena)</t>
  </si>
  <si>
    <t>Vodenje knjige za popis posadke</t>
  </si>
  <si>
    <t>Priprava vloge/dokumentacije</t>
  </si>
  <si>
    <t>Plačilo pristojbin</t>
  </si>
  <si>
    <t>Posredovanje-osebna dostava prošnje</t>
  </si>
  <si>
    <t>Ministrstvo za OKOLJE (vidik varstva voda) bi dalo soglasje in obvestilo Upravo RS, Uprava RS pa bi dalo formalno dovoljenje.</t>
  </si>
  <si>
    <t>Seznanitev s postopkom na domači stranu URSP</t>
  </si>
  <si>
    <t>Izpolni obrazec, ki ga pridobi na sedežu URSP</t>
  </si>
  <si>
    <t>Izroči osebno, ker se mora zglasiti na upravi tudi sicer</t>
  </si>
  <si>
    <t>Ocena števila izdanih pooblastil o nazivu na leto</t>
  </si>
  <si>
    <t>Ocena števila izdanih posebnih pooblastil na leto</t>
  </si>
  <si>
    <t>Priprava dokumentacije  (Priložitev dokumenta o identiteti, Izvleček iz pomorske knjižice o izkušnjah, potrdilo o opravljenih tečaij)</t>
  </si>
  <si>
    <t>V pooblastilu jim piše, kaj morajo poročati</t>
  </si>
  <si>
    <t>Po elektronski pošti jih obveščajo</t>
  </si>
  <si>
    <t>Elektronsko</t>
  </si>
  <si>
    <t>Število pooblaščenih izvajalcev izobraževanja</t>
  </si>
  <si>
    <t>Srednja pomorska in Fakulteta za pomorstvo</t>
  </si>
  <si>
    <t>Število izdaj pomorskih knjižic na leto</t>
  </si>
  <si>
    <t>V glavnem urejajo osebno</t>
  </si>
  <si>
    <t>Pridobitev in izpolnjevanje vloge</t>
  </si>
  <si>
    <t>Obrazec je na domači strani , priloge pa so osebni dokument, izvleček iz pomorske knjižice, dokazilo o opravljenem tečaju - vsi so na vpogled</t>
  </si>
  <si>
    <t>SE NE UPORABLJA</t>
  </si>
  <si>
    <t>Število prihodov ladij</t>
  </si>
  <si>
    <t>Postopek zavisi od sistema, ki si ga je v skladu z ISM (International Safety Management Code) zastavila ladja sama</t>
  </si>
  <si>
    <t>Seznanitev s postopkom v zakonodaji in v ISM</t>
  </si>
  <si>
    <t>Število brodolomov v teritorialnem morju RS</t>
  </si>
  <si>
    <t>Vse skupaj zaveže v vodoprepustno vrečo</t>
  </si>
  <si>
    <t>Seznanitev z obveznostjo na domači strani URSP in v zakonodaji</t>
  </si>
  <si>
    <t>Število prejetih obvestil na URSP o nevarnosti na morju</t>
  </si>
  <si>
    <t>Število prejetih obvestil na URSP o rojstvu/smrti na ladji</t>
  </si>
  <si>
    <t>Število kaznivih dejanj na slovenskih ladjah v tujini</t>
  </si>
  <si>
    <t>Število samovoljnih zapustitev Slovenskih ladij</t>
  </si>
  <si>
    <t>Poročanje oblastem (izročitev zapisnika)</t>
  </si>
  <si>
    <t>57, 58, 182, 183, 186, 191 (4-15)/(10)/(5-10)</t>
  </si>
  <si>
    <t xml:space="preserve">Nad NADZOROVANCI (lastniki čolnov - fizične osebe) se izvaja nadzor nad varnostjo plovbe, ki ga izvaja nadzornik pri Upravi RS za pomorstvo in obsega: člane posadke čolnov, prevoz oseb in blaga s čolni, izvajanje plovbnega režima čolnov, plovno sposobnost čolnov </t>
  </si>
  <si>
    <t xml:space="preserve">Nad NADZOROVANCI (lastniki čolnov - pravne osebe) se izvaja nadzor nad varnostjo plovbe, ki ga izvaja nadzornik pri Upravi RS za pomorstvo in obsega: člane posadke čolnov, prevoz oseb in blaga s čolni, izvajanje plovbnega režima čolnov, plovno sposobnost čolnov </t>
  </si>
  <si>
    <t>Letno število pregledanih čolnov (ocena Uprave RS za pomorstvo) - fizične osebe</t>
  </si>
  <si>
    <t>letno število pregledanih čolnov (ocena Uprave RS za pomorstvo) - fizične osebe</t>
  </si>
  <si>
    <t>Letno število pregledanih čolnov*delež vpisanih čolnov v lasti fizičnih oseb</t>
  </si>
  <si>
    <t>Letno število pregledanih čolnov*delež vpisanih čolnov v lasti pravnih oseb</t>
  </si>
  <si>
    <t>Letno število pregledanih čolnov (ocena Uprave RS za pomorstvo) - pravne osebe</t>
  </si>
  <si>
    <t>Napoved vplutja posebnih tujih ladij v teritorialno morje RS</t>
  </si>
  <si>
    <t>Število obvestil o obstoju ovir na plovnih poteh</t>
  </si>
  <si>
    <t>Število pregledov plovne poti in objektov</t>
  </si>
  <si>
    <t>Pregled boj ipd. ne vzame nobenega časa, ker se te stvari gledajo na terenu, ko izvajalec ne rabi biti prisoten, lahko pa bi inšpektor npr. želel preveriti kakšne podatke pri lastniku</t>
  </si>
  <si>
    <t>Seznanitev z postopkom v zakonodaji</t>
  </si>
  <si>
    <t>Ladja mora imeti ustrezno število članov posadke - NOTRANJA PLOVBA - PROSILEC</t>
  </si>
  <si>
    <t>Število obvestil o izvedbi del v nasprotju s pravili stroke</t>
  </si>
  <si>
    <t>Število izdanih dovoljenj za dvigovanje potopljene stvari</t>
  </si>
  <si>
    <t>Ne obstaja obrazec</t>
  </si>
  <si>
    <t>Zbiranje podatkov traja 4x dnevno, po 30 min</t>
  </si>
  <si>
    <t>Vizualno (in instrumentalno) opazovane morskih meteoroloških elementov in pojavo ter onesnaženosti morja</t>
  </si>
  <si>
    <t>IO - 11b</t>
  </si>
  <si>
    <t>Aktivnosti ob ODHODU ladij - DODATNO V PRIMERU NEVARNEGA BLAGA</t>
  </si>
  <si>
    <t>AA 11b.1.</t>
  </si>
  <si>
    <t>Potrditev, da se na ladji nahaja seznam/tovorni list ali ustrezni načrt natovarjanja, ki vsebuje podrobne podatke o nevarnem blagu ali blagu, ki lahko onesnažuje okolje, ki se prevaža in njegovi razporeditvi na ladji</t>
  </si>
  <si>
    <t>AA 11b.2.</t>
  </si>
  <si>
    <t>Pridobitev potrdila o načinu natovarjanja tovora na ladjo (izda ga pooblaščena pravna ali fizična oseba)</t>
  </si>
  <si>
    <t>AA 11b.3.</t>
  </si>
  <si>
    <t>Izpolnitev obrazca za tankerje</t>
  </si>
  <si>
    <t>AA 11b.4.</t>
  </si>
  <si>
    <t>AA 11b.5.</t>
  </si>
  <si>
    <t>AA 11b.6.</t>
  </si>
  <si>
    <t>AA 11b.7.</t>
  </si>
  <si>
    <t>IO - 12a</t>
  </si>
  <si>
    <t>Predložitev potrdila Upravi RS za pomorsto o zavarovanju odgovornosti za škodo, če ladja vozi več kot 2.000 t olja - LADJA</t>
  </si>
  <si>
    <t>AA 12a.1.</t>
  </si>
  <si>
    <t>AA 12a.2.</t>
  </si>
  <si>
    <t>Pridobitev potrdila</t>
  </si>
  <si>
    <t>AA 12a.3.</t>
  </si>
  <si>
    <t>Predložitev potrdila</t>
  </si>
  <si>
    <t>AA 12a.4.</t>
  </si>
  <si>
    <t>AA 12a.5.</t>
  </si>
  <si>
    <t>AA 12a.6.</t>
  </si>
  <si>
    <t>AA 12a.7.</t>
  </si>
  <si>
    <t>IO - 12b</t>
  </si>
  <si>
    <t>AA 12b.1.</t>
  </si>
  <si>
    <t>AA 12b.2.</t>
  </si>
  <si>
    <t>AA 12b.3.</t>
  </si>
  <si>
    <t>AA 12b.4.</t>
  </si>
  <si>
    <t>AA 12b.5.</t>
  </si>
  <si>
    <t>AA 12b.6.</t>
  </si>
  <si>
    <t>AA 12b.7.</t>
  </si>
  <si>
    <t>IZLOČENO!!!</t>
  </si>
  <si>
    <t>SE NE DOGAJA</t>
  </si>
  <si>
    <t>Vključeno v obveznosti ob ODHODU IN PRIHODU IN OBVEZNOSTI PRIDOBIVANJA SPRIČEVAL</t>
  </si>
  <si>
    <t>IO - 20a</t>
  </si>
  <si>
    <t>Ladja, ki namerava odpluti na poskusno plovbo mora imeti spričevalo o sposobnosti ladje za poskusno plovbo - LADJA</t>
  </si>
  <si>
    <t>AA 20a.1.</t>
  </si>
  <si>
    <t>AA 20a.2.</t>
  </si>
  <si>
    <t>Sestava vloge</t>
  </si>
  <si>
    <t>AA 20a.3.</t>
  </si>
  <si>
    <t>AA 20a.4.</t>
  </si>
  <si>
    <t>AA 20a.5.</t>
  </si>
  <si>
    <t>AA 20a.6.</t>
  </si>
  <si>
    <t>AA 20a.7.</t>
  </si>
  <si>
    <t>Vključeno v obveznosti LADJARJA (klasifikacijski zavod - spričevala)</t>
  </si>
  <si>
    <t>IO - 21b</t>
  </si>
  <si>
    <t>Ladja, ki opravlja mednarodna potovanja, in se na njej zaredijo glodalci mora imeti spričevalo o deratizaciji. Če glodalcev ni, mora imeti spričevalo, da je oproščena deratizacije, za čas določen v spričevalu - LADJA</t>
  </si>
  <si>
    <t>AA 21b.1.</t>
  </si>
  <si>
    <t>AA 21b.2.</t>
  </si>
  <si>
    <t>Pridobivanje ustreznih podatkov</t>
  </si>
  <si>
    <t>AA 21b.3.</t>
  </si>
  <si>
    <t>AA 21b.4.</t>
  </si>
  <si>
    <t>AA 21b.5.</t>
  </si>
  <si>
    <t>AA 21b.6.</t>
  </si>
  <si>
    <t>AA 21b.7.</t>
  </si>
  <si>
    <t>IO - 25a</t>
  </si>
  <si>
    <t>AA 25a.1.</t>
  </si>
  <si>
    <t>AA 25a.2.</t>
  </si>
  <si>
    <t>?</t>
  </si>
  <si>
    <t>AA 25a.3.</t>
  </si>
  <si>
    <t>AA 25a.4.</t>
  </si>
  <si>
    <t>AA 25a.5.</t>
  </si>
  <si>
    <t>AA 25a.6.</t>
  </si>
  <si>
    <t>AA 25a.7.</t>
  </si>
  <si>
    <t xml:space="preserve">PREDMET ZAKONA Zakon o plovbi po celinskih vodah, (Ur. l. 30 2002) </t>
  </si>
  <si>
    <t>IO - 38a</t>
  </si>
  <si>
    <t>Izvajanje inšpekcijskega nadzora v zvezi z plovili glede njihove sposobnosti za plovbo, varstva oseb na njih in varstva okolja. - ČOLNI</t>
  </si>
  <si>
    <t>AA 38a.1.</t>
  </si>
  <si>
    <t>AA 38a.2.</t>
  </si>
  <si>
    <t>AA 38a.3.</t>
  </si>
  <si>
    <t>Idaja zapisnika/odločbe</t>
  </si>
  <si>
    <t>AA 38a.4.</t>
  </si>
  <si>
    <t>AA 38a.5.</t>
  </si>
  <si>
    <t>AA 38a.6.</t>
  </si>
  <si>
    <t>AA 38a.7.</t>
  </si>
  <si>
    <t>IO - 38b</t>
  </si>
  <si>
    <t>AA 38b.1.</t>
  </si>
  <si>
    <t>AA 38b.2.</t>
  </si>
  <si>
    <t>AA 38b.3.</t>
  </si>
  <si>
    <t>AA 38b.4.</t>
  </si>
  <si>
    <t>AA 38b.5.</t>
  </si>
  <si>
    <t>AA 38b.6.</t>
  </si>
  <si>
    <t>AA 38b.7.</t>
  </si>
  <si>
    <t>VKLJUČENO V 8B</t>
  </si>
  <si>
    <t>PODVAJANJE</t>
  </si>
  <si>
    <t>UREJA DRUGI ZAKON!!!</t>
  </si>
  <si>
    <t>Nadvodje (razdalja med zgornjim robom krovne črte in zgornjim robom črte tovora) določi register ladij, na zahtevo lastnika, ladjarja ali organa, ki z ladjo upravlja - ZAHTEVA ZA SPRIČEVALO</t>
  </si>
  <si>
    <t>Vključeno v obveznosti PRIDOBIVANJA SPRIČEVAL</t>
  </si>
  <si>
    <t>Število ladij za opravljanje trgovskih poslov v SI registru</t>
  </si>
  <si>
    <t>Število zahtev za pilotiranje na leto</t>
  </si>
  <si>
    <t xml:space="preserve">Izvajalec tečajev za voditelja čolna in upravljanje čolna mora (pri Upravi za pomorstvo RS) pridobiti pooblastilo </t>
  </si>
  <si>
    <t>TA OBVEZNOST JE BILA UKINJENA V PRAKSI</t>
  </si>
  <si>
    <t>Ni potrebno več pridobiti pooblastila, ker se "tečajniki" po lastni odgovornosti odločijo, kako se bodo pripravljali na izobraževanje, sami ali preko razpisanega tečaja! (pojasnilo URSP)</t>
  </si>
  <si>
    <t>Seznani na domači strani URSP</t>
  </si>
  <si>
    <t>Obrazec je na domači strani oziroma ga lahko pridobi na licu mesta</t>
  </si>
  <si>
    <t>Da izjavo, da si URSP te podatki pridobi sam</t>
  </si>
  <si>
    <t>Pristojbino lahko plača preko transakcijskega računa</t>
  </si>
  <si>
    <t>Prijava se pošlje po pošti</t>
  </si>
  <si>
    <t xml:space="preserve">Fizične osebe, ki želijo opraviti izpit za voditelja čolna se morajo prijaviti (na Upravi za pomorstvo RS) </t>
  </si>
  <si>
    <t>Število vlog za priznanje usposobljenosti za voditelja čolna</t>
  </si>
  <si>
    <t>Pridobitev potrdila o zdravstveni sposobnosti ALI IZJAVA O IZDANEM VOZNIŠKEM DOVOLJENJU+1xfotografija</t>
  </si>
  <si>
    <t>Število prijav na izpit za voditelja čolna</t>
  </si>
  <si>
    <t>slika, potrdilo o zaključnem izpitu, osebni dokument - kopija</t>
  </si>
  <si>
    <t>Število prijav na izpit za upravljanje čolna</t>
  </si>
  <si>
    <t>Pridobitev potrdila o zdravstveni sposobnosti ALI IZJAVA O IZDANEM VOZNIŠKEM DOVOLJENJU in drugih prilog</t>
  </si>
  <si>
    <t xml:space="preserve">Fizične osebe, ki želijo opraviti izpit za upravljanje čolna, se morajo prijaviti na izpit (pri Upravi za pomorstvo RS) </t>
  </si>
  <si>
    <t xml:space="preserve">Fizične osebe, ki želijo, da se jim priznajo tuja dokazila o sposobnosti, morajo vložiti prijave (pri Upravi za pomorstvo RS) </t>
  </si>
  <si>
    <t>Plačilo taks/pristojbin</t>
  </si>
  <si>
    <t>Število zahtev za priznanje tujih dokazil o sposobnosti (VČ)</t>
  </si>
  <si>
    <t>Potrdilo UE je zastonj</t>
  </si>
  <si>
    <t>Število klasifikacijskih zavodov v Sloveniji, kateri predlagajo poročila Komisiji, MzP in v sistem SIRENAC</t>
  </si>
  <si>
    <t xml:space="preserve">To počnejo matice v drugih državah -  Sloveniji tega ne počne nihče -podatki, ki jih je potrebno predložiti zadevajo ladje - postopki pa se izvajajo pri klasifikacijskih zavodih v tujini </t>
  </si>
  <si>
    <t>Poročanje podatkov o opravljenih meritev v poročilu</t>
  </si>
  <si>
    <t>posebna karta/plot</t>
  </si>
  <si>
    <t>Luka Koper</t>
  </si>
  <si>
    <t>Poročilo o opravljenih meritvah globine v bazenu III.</t>
  </si>
  <si>
    <t>Priprava spremnega dopisa</t>
  </si>
  <si>
    <t>Izobraževalni zavodi pomorščakov (za pridobitev pooblastil o nazivu) in izvajalci usposabljanja morajo sodelovati v EVALVACIJI, ki jo izvaja Ministrstvo za promet (Nadzor Ministrstva)</t>
  </si>
  <si>
    <t>Izobraževalni zavodi pomorščakov (za pridobitev pooblastil o nazivu) in izvajalci usposabljanja morajo sodelovati v EVALVACIJI, ki jo izvaja zunanji izvajalec</t>
  </si>
  <si>
    <t>Prosilec (pravna oseba) mora za pridobitev odločbe o izpolnjevanju pogojev za usposabljanje (pomorščakov) vložiti vlogo in sodelovati v presoji Uprave RS za pomorstvo</t>
  </si>
  <si>
    <t>Minister imenuje komisijo, ki certificira sistem kakovosti</t>
  </si>
  <si>
    <t>Sodelovanje pri izvedbi presoje Ministrstva</t>
  </si>
  <si>
    <t>Plačilo stroška komisije za presojo</t>
  </si>
  <si>
    <t>Izvajalci izobraževanja in usposabljanja pomorščakov</t>
  </si>
  <si>
    <t>Sodelovanje v presoji Uprave za pomorstvo</t>
  </si>
  <si>
    <t>Priprava dokumentacije (Priprava seznama predavateljev, opis prostorov, števila in njihove velikosti, Opis obveznih in dopolnilnih naprav in siumlatorjev, Priprava seznama uporabljene literature in gradiv, Priprava načrta vpisa in obdobij usposabljanja z navedbo števila udeležencev, Priložitev potrdila o sistemu kakovosti, Priložitev izjave o registraciji za dejavnost izobraževanja (izobraževalni zavodi ne priložijo)</t>
  </si>
  <si>
    <t>Vodenje sistema kakovosti</t>
  </si>
  <si>
    <t>Sistem kakovosti si oblikuje izvajalec sam v skladu s konvencijo STCW.  Letno je notranja presoja (interna komisija). Ravnatelj ob koncu leta izda poročilo, ki ga 3 člani komisije pregledajo in napišejo 1A4 format poročilo.</t>
  </si>
  <si>
    <t>Prosilec (fizična oseba) mora za pristop k izpitu za pomorskega agenta vložiti prošnjo za pristop k izpitu (CPU - GZS)</t>
  </si>
  <si>
    <t>Povprečno število prijav za pomorskega agenta</t>
  </si>
  <si>
    <t>Število prijav na izobraževanje za pomorskega agenta</t>
  </si>
  <si>
    <t>še ni bilo</t>
  </si>
  <si>
    <t>Posredovanje prijave po pošti</t>
  </si>
  <si>
    <t>Plačilo stroškov (usposabljanja+izpit)</t>
  </si>
  <si>
    <t>Obrazec na spletu+interna prijava</t>
  </si>
  <si>
    <t>Pripravi vlogo 1xA4 (30 listov) (Seznam tečajev, ki jih želijo delati, seznam strokovnih delavcev, katere učilnice imajo, kako so učilnice opremljene …)</t>
  </si>
  <si>
    <t>Na domači strani prouči pravilnik o nazivih pomorščakov - obveza šol, da pridobijo koncesijo (pogoji pa so standardi, ki so v skladu z mednarodno konvecnijo STCWE 95 in direktivo 45/20008 EC - obe sta povzeti v pravilniku)</t>
  </si>
  <si>
    <t>Komisija, ki jo sestavi direktor URSP</t>
  </si>
  <si>
    <t>Osebno na Upravi</t>
  </si>
  <si>
    <t>Število obnov pooblastila o nazivu na leto</t>
  </si>
  <si>
    <t>ali Izvedba osvežitvenega tečaja (plačilo)</t>
  </si>
  <si>
    <t>Število prošenj za zamenjavo pooblastila</t>
  </si>
  <si>
    <t xml:space="preserve">Germanischer Loyd je izvajalec za srednjo šolo. </t>
  </si>
  <si>
    <t>Obrazec na spletu (naznanitev izgube, tatvine ali… )</t>
  </si>
  <si>
    <t>Število prošenj za pilotažo pri Upravi za pomorstvo</t>
  </si>
  <si>
    <t>(po radiu/emailu)</t>
  </si>
  <si>
    <t>To se v praksi naj ne bi izvajalo</t>
  </si>
  <si>
    <t>Število najav o poskusni vožnji čolna pri Upravi za pomorstvo</t>
  </si>
  <si>
    <t>Posredovanje najave po pošti</t>
  </si>
  <si>
    <t xml:space="preserve">LADJA (lastnik), ki želi opraviti poskusno vožjo, mora le-to najaviti organu za varnost plove v pristanišču (Luška kapitanija) </t>
  </si>
  <si>
    <t>To se v praksi izvaja samo za ladje</t>
  </si>
  <si>
    <t>Priprava dopisa - Najava poskusne vožnje (priloži se tudi spričevalo o sposobnosti za plovbo, ki jo izda klasifikacijski zavod)</t>
  </si>
  <si>
    <t>Najava po radiu Upravi za pomorstvo</t>
  </si>
  <si>
    <t>Število najav o izpolnitvi pogojev za začetek ravnanja s tovorom</t>
  </si>
  <si>
    <t>Bi naj veljalo predvsem za tankerje</t>
  </si>
  <si>
    <t>Število bunkeriranj v letu</t>
  </si>
  <si>
    <t xml:space="preserve">Obveznosti posredovanja kontrolne liste LADJE tankerja upravljavcu pristanišča v primeru BUNKERIRANJA </t>
  </si>
  <si>
    <t>ŽE ZAJETO V PRIHODI IN ODHODI LADIJ</t>
  </si>
  <si>
    <t>Pravilnik o nadzoru pomorskega prometa (Ur. L. RS, št. 22/2005, 75/2008)/Pravilnik o pogojih za opravljanje pomorskega prometa (Ur. L. RS, št. 72/2001, 107/2003, 22/2005, 66/2005, 22/2007)/Uredba o pristaniški zmogljivostih za prevzem ladijskih odpadkov in ostankov tovora (Ur. l. RS, št.78/2008)/Pravilnik o ravnanju s tankerji in oskrbo ladij s pogonskim gorivom v tovornem pristanišču Koper (Ur. L. RS, št. 59/2009)</t>
  </si>
  <si>
    <t>65, 66 (4, 8)/(34, 34)/(9)/(24)</t>
  </si>
  <si>
    <t>Priprava pisnega obvestila Upravi za pomorstvo, da se ne opravljajo manipulacije nakladanja ali razkladanja nevarnih tovorov na bližnjih privezih</t>
  </si>
  <si>
    <t>elektronska pot - pri boookingu se jih vpisuje v liste potniikov</t>
  </si>
  <si>
    <t>elektronsko</t>
  </si>
  <si>
    <t>vkrcanje</t>
  </si>
  <si>
    <t>To se v praksi naj ne bi izvajalo (SI tudi nima križarskih potniških ladij)</t>
  </si>
  <si>
    <t>Število prošenj za odobritev sistema registriranja potnikov</t>
  </si>
  <si>
    <t xml:space="preserve">Prosilec (pravna oseba) mora za pridobitev DOVOLJENJE ZA OBRATOVANJE upravljavca terminala vložiti vlogo pri (Upravi za pomorstvo) </t>
  </si>
  <si>
    <t>LK je bilo obratovalno dovoljenje podeljeno avtomatsko - ni pripravila podlag</t>
  </si>
  <si>
    <t>Število prošenj za obratovalno dovoljenje upravljavca terminala</t>
  </si>
  <si>
    <t>Letni pregled in zunanja presoja na 3 leta</t>
  </si>
  <si>
    <t>Elektronsko izpolnjevanje aktivnosti (da ali ne)</t>
  </si>
  <si>
    <t>IO (opisno)</t>
  </si>
  <si>
    <t>Povezani predpisi z navedbo objave</t>
  </si>
  <si>
    <t>Resorni organ</t>
  </si>
  <si>
    <t>Naziv zakona z navedbo objave</t>
  </si>
  <si>
    <t>Podzakonski predpisi z navedbo objave</t>
  </si>
  <si>
    <t>Populacija (opisno)</t>
  </si>
  <si>
    <t>Populacija (število)</t>
  </si>
  <si>
    <t>Frekvenca</t>
  </si>
  <si>
    <t>Urna postavka</t>
  </si>
  <si>
    <t>1 - Vodenje evidenc</t>
  </si>
  <si>
    <t>2 - Prijava najava aktivnosti</t>
  </si>
  <si>
    <t>3 - Posredovanje poročil</t>
  </si>
  <si>
    <t>4 - Označevanje informacij za tretje osebe</t>
  </si>
  <si>
    <t>5 - Posredovanje informacij za tretje osebe</t>
  </si>
  <si>
    <t>6 - Zahtevek za posamezno aktivnost, oprostitev, povračilo</t>
  </si>
  <si>
    <t>7 - Splošni zahtevki za določene aktivnosti ali oprostitve</t>
  </si>
  <si>
    <t>8 - Registracija</t>
  </si>
  <si>
    <t>9 - Certifikacija izdelkov, procesov</t>
  </si>
  <si>
    <t>10 - Nadzor</t>
  </si>
  <si>
    <t>11 - Inšpekcijski nadzor</t>
  </si>
  <si>
    <t>12 - Prošnja za subvencije, garancije</t>
  </si>
  <si>
    <t>TIPI IO:</t>
  </si>
  <si>
    <t>TIPI AA:</t>
  </si>
  <si>
    <t>1 - Seznanjanje z informacijsko obveznostjo</t>
  </si>
  <si>
    <t>2 - Usposabljanje zaposlenih za pripravo IO</t>
  </si>
  <si>
    <t>3 - Priprava potrebnih informacij iz obstoječih podatkov ali preračunavanje, preoblikovanje obstoječih podatkov za namen IO</t>
  </si>
  <si>
    <t>4 - Pridobivanje novih podatkov</t>
  </si>
  <si>
    <t>5 - Oblikovanje ustreznih podatkov</t>
  </si>
  <si>
    <t>6 - Izpolnjevanje obrazcev, napovedi, obračunov</t>
  </si>
  <si>
    <t>7 - Sklicevanje sestankov zaradi IO</t>
  </si>
  <si>
    <t>8 - Nadzor in sodelovanje pri opravljanju zunanje inšpekcije</t>
  </si>
  <si>
    <t>9 - Kopiranje, distribuiranje (poročil, letakov, etiket)</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</si>
</sst>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SIT&quot;_-;\-* #,##0.00\ &quot;SIT&quot;_-;_-* &quot;-&quot;??\ &quot;SIT&quot;_-;_-@_-"/>
    <numFmt numFmtId="165" formatCode="_-* #,##0\ &quot;SIT&quot;_-;\-* #,##0\ &quot;SIT&quot;_-;_-* &quot;-&quot;\ &quot;SIT&quot;_-;_-@_-"/>
    <numFmt numFmtId="166" formatCode="_-* #,##0.00\ _S_I_T_-;\-* #,##0.00\ _S_I_T_-;_-* &quot;-&quot;??\ _S_I_T_-;_-@_-"/>
    <numFmt numFmtId="167" formatCode="_-* #,##0\ _S_I_T_-;\-* #,##0\ _S_I_T_-;_-* &quot;-&quot;\ _S_I_T_-;_-@_-"/>
    <numFmt numFmtId="168" formatCode="_-* #,##0.00\ [$EUR]_-;\-* #,##0.00\ [$EUR]_-;_-* &quot;-&quot;??\ [$EUR]_-;_-@_-"/>
    <numFmt numFmtId="169" formatCode="#,##0.00\ &quot;€&quot;"/>
    <numFmt numFmtId="170" formatCode="0.0"/>
    <numFmt numFmtId="171" formatCode="0.000000"/>
    <numFmt numFmtId="172" formatCode="0.00000"/>
    <numFmt numFmtId="173" formatCode="0.0000"/>
    <numFmt numFmtId="174" formatCode="0.000"/>
    <numFmt numFmtId="175" formatCode="0.0000000"/>
  </numFmts>
  <fonts count="34">
    <font>
      <sz val="10"/>
      <name val="Arial"/>
      <family val="0"/>
    </font>
    <font>
      <u val="single"/>
      <sz val="7.5"/>
      <color indexed="12"/>
      <name val="Arial"/>
      <family val="2"/>
    </font>
    <font>
      <u val="single"/>
      <sz val="7.5"/>
      <color indexed="36"/>
      <name val="Arial"/>
      <family val="2"/>
    </font>
    <font>
      <sz val="8"/>
      <name val="Arial"/>
      <family val="2"/>
    </font>
    <font>
      <b/>
      <i/>
      <sz val="8"/>
      <name val="Arial"/>
      <family val="2"/>
    </font>
    <font>
      <sz val="8"/>
      <color indexed="12"/>
      <name val="Arial"/>
      <family val="2"/>
    </font>
    <font>
      <b/>
      <sz val="8"/>
      <name val="Arial"/>
      <family val="2"/>
    </font>
    <font>
      <b/>
      <sz val="12"/>
      <name val="Arial"/>
      <family val="2"/>
    </font>
    <font>
      <i/>
      <sz val="8"/>
      <name val="Arial"/>
      <family val="2"/>
    </font>
    <font>
      <b/>
      <sz val="9"/>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10"/>
      <name val="Arial"/>
      <family val="2"/>
    </font>
    <font>
      <sz val="8"/>
      <color indexed="8"/>
      <name val="Arial"/>
      <family val="2"/>
    </font>
    <font>
      <b/>
      <sz val="8"/>
      <color indexed="10"/>
      <name val="Arial"/>
      <family val="2"/>
    </font>
    <font>
      <b/>
      <sz val="10"/>
      <color indexed="10"/>
      <name val="Arial"/>
      <family val="2"/>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indexed="61"/>
        <bgColor indexed="64"/>
      </patternFill>
    </fill>
    <fill>
      <patternFill patternType="solid">
        <fgColor indexed="9"/>
        <bgColor indexed="64"/>
      </patternFill>
    </fill>
    <fill>
      <patternFill patternType="solid">
        <fgColor indexed="13"/>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ck"/>
      <top>
        <color indexed="63"/>
      </top>
      <bottom>
        <color indexed="63"/>
      </bottom>
    </border>
    <border>
      <left style="medium"/>
      <right style="medium"/>
      <top style="thick"/>
      <bottom style="thin"/>
    </border>
    <border>
      <left style="medium"/>
      <right style="medium"/>
      <top style="thin"/>
      <bottom style="thin"/>
    </border>
    <border>
      <left style="medium"/>
      <right style="medium"/>
      <top style="thin"/>
      <bottom style="thick"/>
    </border>
    <border>
      <left style="medium"/>
      <right style="medium"/>
      <top>
        <color indexed="63"/>
      </top>
      <bottom style="thin"/>
    </border>
    <border>
      <left>
        <color indexed="63"/>
      </left>
      <right style="thick"/>
      <top style="thick"/>
      <bottom>
        <color indexed="63"/>
      </bottom>
    </border>
    <border>
      <left>
        <color indexed="63"/>
      </left>
      <right style="thick"/>
      <top>
        <color indexed="63"/>
      </top>
      <bottom style="thick"/>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style="thick"/>
    </border>
    <border>
      <left>
        <color indexed="63"/>
      </left>
      <right style="medium"/>
      <top>
        <color indexed="63"/>
      </top>
      <bottom style="medium"/>
    </border>
    <border>
      <left style="medium"/>
      <right>
        <color indexed="63"/>
      </right>
      <top>
        <color indexed="63"/>
      </top>
      <bottom style="medium"/>
    </border>
    <border>
      <left style="medium"/>
      <right style="medium"/>
      <top style="thick"/>
      <bottom>
        <color indexed="63"/>
      </bottom>
    </border>
    <border>
      <left style="thick"/>
      <right style="medium"/>
      <top style="thick"/>
      <bottom>
        <color indexed="63"/>
      </bottom>
    </border>
    <border>
      <left>
        <color indexed="63"/>
      </left>
      <right style="medium"/>
      <top style="thick"/>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thin"/>
    </border>
    <border>
      <left>
        <color indexed="63"/>
      </left>
      <right style="medium"/>
      <top style="thick"/>
      <bottom style="thin"/>
    </border>
    <border>
      <left>
        <color indexed="63"/>
      </left>
      <right>
        <color indexed="63"/>
      </right>
      <top>
        <color indexed="63"/>
      </top>
      <bottom style="thick"/>
    </border>
    <border>
      <left>
        <color indexed="63"/>
      </left>
      <right>
        <color indexed="63"/>
      </right>
      <top style="thick"/>
      <bottom>
        <color indexed="63"/>
      </bottom>
    </border>
    <border>
      <left style="medium"/>
      <right style="medium"/>
      <top>
        <color indexed="63"/>
      </top>
      <bottom>
        <color indexed="63"/>
      </bottom>
    </border>
    <border>
      <left style="medium"/>
      <right style="medium"/>
      <top>
        <color indexed="63"/>
      </top>
      <bottom style="thick"/>
    </border>
    <border>
      <left style="medium"/>
      <right>
        <color indexed="63"/>
      </right>
      <top style="thin"/>
      <bottom style="thin"/>
    </border>
    <border>
      <left>
        <color indexed="63"/>
      </left>
      <right>
        <color indexed="63"/>
      </right>
      <top style="thick"/>
      <bottom style="thin"/>
    </border>
    <border>
      <left>
        <color indexed="63"/>
      </left>
      <right>
        <color indexed="63"/>
      </right>
      <top style="thin"/>
      <bottom style="thick"/>
    </border>
    <border>
      <left style="medium"/>
      <right>
        <color indexed="63"/>
      </right>
      <top style="thick"/>
      <bottom style="thin"/>
    </border>
    <border>
      <left style="medium"/>
      <right>
        <color indexed="63"/>
      </right>
      <top style="thin"/>
      <bottom>
        <color indexed="63"/>
      </bottom>
    </border>
    <border>
      <left style="medium"/>
      <right>
        <color indexed="63"/>
      </right>
      <top style="thin"/>
      <bottom style="thick"/>
    </border>
    <border>
      <left style="thick"/>
      <right style="medium"/>
      <top style="thick"/>
      <bottom style="thin"/>
    </border>
    <border>
      <left style="thick"/>
      <right style="medium"/>
      <top style="thin"/>
      <bottom style="thin"/>
    </border>
    <border>
      <left style="thick"/>
      <right style="medium"/>
      <top>
        <color indexed="63"/>
      </top>
      <bottom>
        <color indexed="63"/>
      </bottom>
    </border>
    <border>
      <left style="thick"/>
      <right style="medium"/>
      <top>
        <color indexed="63"/>
      </top>
      <bottom style="thick"/>
    </border>
    <border>
      <left style="medium"/>
      <right style="medium"/>
      <top style="thick"/>
      <bottom style="thick"/>
    </border>
    <border>
      <left style="thick"/>
      <right style="medium"/>
      <top style="thick"/>
      <bottom style="thick"/>
    </border>
    <border>
      <left style="thick"/>
      <right style="medium"/>
      <top style="thin"/>
      <bottom style="thick"/>
    </border>
    <border>
      <left style="thick"/>
      <right style="medium"/>
      <top>
        <color indexed="63"/>
      </top>
      <bottom style="thin"/>
    </border>
    <border>
      <left style="thick"/>
      <right style="medium"/>
      <top style="thin"/>
      <bottom>
        <color indexed="63"/>
      </bottom>
    </border>
    <border>
      <left style="thick"/>
      <right>
        <color indexed="63"/>
      </right>
      <top>
        <color indexed="63"/>
      </top>
      <bottom>
        <color indexed="63"/>
      </bottom>
    </border>
    <border>
      <left style="thick"/>
      <right>
        <color indexed="63"/>
      </right>
      <top>
        <color indexed="63"/>
      </top>
      <bottom style="thick"/>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style="thick"/>
      <bottom style="thick"/>
    </border>
    <border>
      <left style="medium"/>
      <right style="thick"/>
      <top style="thick"/>
      <bottom>
        <color indexed="63"/>
      </bottom>
    </border>
    <border>
      <left style="medium"/>
      <right style="thick"/>
      <top style="thick"/>
      <bottom style="thin"/>
    </border>
    <border>
      <left style="medium"/>
      <right style="thick"/>
      <top style="thin"/>
      <bottom style="thin"/>
    </border>
    <border>
      <left style="medium"/>
      <right style="thick"/>
      <top style="thin"/>
      <bottom>
        <color indexed="63"/>
      </bottom>
    </border>
    <border>
      <left style="medium"/>
      <right style="thick"/>
      <top style="thin"/>
      <bottom style="thick"/>
    </border>
    <border>
      <left style="medium"/>
      <right style="thick"/>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1"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0" borderId="0">
      <alignment/>
      <protection/>
    </xf>
    <xf numFmtId="0" fontId="0" fillId="23" borderId="7" applyNumberFormat="0" applyFont="0" applyAlignment="0" applyProtection="0"/>
    <xf numFmtId="0" fontId="2" fillId="0" borderId="0" applyNumberFormat="0" applyFill="0" applyBorder="0" applyAlignment="0" applyProtection="0"/>
    <xf numFmtId="9" fontId="0" fillId="0" borderId="0" applyFont="0" applyFill="0" applyBorder="0" applyAlignment="0" applyProtection="0"/>
    <xf numFmtId="0" fontId="24" fillId="20"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0" applyNumberFormat="0" applyFill="0" applyBorder="0" applyAlignment="0" applyProtection="0"/>
  </cellStyleXfs>
  <cellXfs count="343">
    <xf numFmtId="0" fontId="0" fillId="0" borderId="0" xfId="0" applyAlignment="1">
      <alignment/>
    </xf>
    <xf numFmtId="0" fontId="3" fillId="0" borderId="0" xfId="0" applyFont="1" applyBorder="1" applyAlignment="1">
      <alignment/>
    </xf>
    <xf numFmtId="0" fontId="3" fillId="0" borderId="0" xfId="0" applyFont="1" applyBorder="1" applyAlignment="1">
      <alignment horizontal="center"/>
    </xf>
    <xf numFmtId="168" fontId="3" fillId="0" borderId="0" xfId="0" applyNumberFormat="1" applyFont="1" applyBorder="1" applyAlignment="1">
      <alignment/>
    </xf>
    <xf numFmtId="0" fontId="3" fillId="0" borderId="0" xfId="0" applyFont="1" applyAlignment="1">
      <alignment/>
    </xf>
    <xf numFmtId="168" fontId="3" fillId="0" borderId="0" xfId="0" applyNumberFormat="1" applyFont="1" applyAlignment="1">
      <alignment/>
    </xf>
    <xf numFmtId="0" fontId="5" fillId="0" borderId="0" xfId="0" applyFont="1" applyBorder="1" applyAlignment="1">
      <alignment/>
    </xf>
    <xf numFmtId="0" fontId="3" fillId="0" borderId="0" xfId="0" applyFont="1" applyBorder="1" applyAlignment="1">
      <alignment/>
    </xf>
    <xf numFmtId="0" fontId="3" fillId="0" borderId="10" xfId="0" applyFont="1" applyBorder="1" applyAlignment="1">
      <alignment/>
    </xf>
    <xf numFmtId="0" fontId="3" fillId="0" borderId="0" xfId="0" applyFont="1" applyAlignment="1">
      <alignment horizontal="center"/>
    </xf>
    <xf numFmtId="0" fontId="3" fillId="0" borderId="0" xfId="0" applyFont="1" applyAlignment="1">
      <alignment/>
    </xf>
    <xf numFmtId="0" fontId="3" fillId="0" borderId="11" xfId="0" applyFont="1" applyFill="1" applyBorder="1" applyAlignment="1">
      <alignment horizontal="center"/>
    </xf>
    <xf numFmtId="0" fontId="3" fillId="0" borderId="0" xfId="0" applyFont="1" applyFill="1" applyAlignment="1">
      <alignment/>
    </xf>
    <xf numFmtId="0" fontId="3" fillId="0" borderId="12" xfId="0" applyFont="1" applyFill="1" applyBorder="1" applyAlignment="1" applyProtection="1">
      <alignment/>
      <protection locked="0"/>
    </xf>
    <xf numFmtId="0" fontId="3" fillId="0" borderId="12" xfId="0" applyFont="1" applyFill="1" applyBorder="1" applyAlignment="1" applyProtection="1">
      <alignment horizontal="center"/>
      <protection locked="0"/>
    </xf>
    <xf numFmtId="168" fontId="3" fillId="0" borderId="12" xfId="0" applyNumberFormat="1" applyFont="1" applyFill="1" applyBorder="1" applyAlignment="1" applyProtection="1">
      <alignment/>
      <protection locked="0"/>
    </xf>
    <xf numFmtId="4" fontId="3" fillId="0" borderId="12" xfId="0" applyNumberFormat="1" applyFont="1" applyFill="1" applyBorder="1" applyAlignment="1" applyProtection="1">
      <alignment horizontal="center"/>
      <protection locked="0"/>
    </xf>
    <xf numFmtId="0" fontId="3" fillId="0" borderId="12" xfId="0" applyFont="1" applyFill="1" applyBorder="1" applyAlignment="1" applyProtection="1">
      <alignment horizontal="center" vertical="center"/>
      <protection locked="0"/>
    </xf>
    <xf numFmtId="168" fontId="3" fillId="0" borderId="13" xfId="0" applyNumberFormat="1" applyFont="1" applyFill="1" applyBorder="1" applyAlignment="1" applyProtection="1">
      <alignment/>
      <protection locked="0"/>
    </xf>
    <xf numFmtId="4" fontId="3" fillId="0" borderId="13" xfId="0" applyNumberFormat="1" applyFont="1" applyFill="1" applyBorder="1" applyAlignment="1" applyProtection="1">
      <alignment horizontal="center"/>
      <protection locked="0"/>
    </xf>
    <xf numFmtId="0" fontId="3" fillId="0" borderId="13" xfId="0" applyFont="1" applyFill="1" applyBorder="1" applyAlignment="1" applyProtection="1">
      <alignment/>
      <protection locked="0"/>
    </xf>
    <xf numFmtId="0" fontId="3" fillId="0" borderId="11" xfId="0" applyFont="1" applyFill="1" applyBorder="1" applyAlignment="1" applyProtection="1">
      <alignment horizontal="center"/>
      <protection locked="0"/>
    </xf>
    <xf numFmtId="168" fontId="3" fillId="0" borderId="11" xfId="0" applyNumberFormat="1" applyFont="1" applyFill="1" applyBorder="1" applyAlignment="1" applyProtection="1">
      <alignment/>
      <protection locked="0"/>
    </xf>
    <xf numFmtId="4" fontId="3" fillId="0" borderId="11" xfId="0" applyNumberFormat="1" applyFont="1" applyFill="1" applyBorder="1" applyAlignment="1" applyProtection="1">
      <alignment horizontal="center"/>
      <protection locked="0"/>
    </xf>
    <xf numFmtId="0" fontId="3" fillId="0" borderId="11" xfId="0" applyFont="1" applyFill="1" applyBorder="1" applyAlignment="1" applyProtection="1">
      <alignment/>
      <protection locked="0"/>
    </xf>
    <xf numFmtId="0" fontId="3" fillId="0" borderId="12" xfId="0" applyFont="1" applyFill="1" applyBorder="1" applyAlignment="1">
      <alignment horizontal="left" vertical="center" wrapText="1"/>
    </xf>
    <xf numFmtId="0" fontId="3" fillId="0" borderId="12"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0" borderId="12" xfId="0" applyFont="1" applyFill="1" applyBorder="1" applyAlignment="1">
      <alignment/>
    </xf>
    <xf numFmtId="0" fontId="3" fillId="0" borderId="14" xfId="0" applyFont="1" applyFill="1" applyBorder="1" applyAlignment="1" applyProtection="1">
      <alignment horizontal="center" vertical="center"/>
      <protection locked="0"/>
    </xf>
    <xf numFmtId="168" fontId="3" fillId="0" borderId="14" xfId="0" applyNumberFormat="1" applyFont="1" applyFill="1" applyBorder="1" applyAlignment="1" applyProtection="1">
      <alignment/>
      <protection locked="0"/>
    </xf>
    <xf numFmtId="4" fontId="3" fillId="0" borderId="14" xfId="0" applyNumberFormat="1" applyFont="1" applyFill="1" applyBorder="1" applyAlignment="1" applyProtection="1">
      <alignment horizontal="center"/>
      <protection locked="0"/>
    </xf>
    <xf numFmtId="0" fontId="3" fillId="0" borderId="14" xfId="0" applyFont="1" applyFill="1" applyBorder="1" applyAlignment="1" applyProtection="1">
      <alignment/>
      <protection locked="0"/>
    </xf>
    <xf numFmtId="0" fontId="3" fillId="0" borderId="13" xfId="0" applyFont="1" applyFill="1" applyBorder="1" applyAlignment="1" applyProtection="1">
      <alignment horizontal="center" vertical="center"/>
      <protection locked="0"/>
    </xf>
    <xf numFmtId="0" fontId="3" fillId="0" borderId="0" xfId="0" applyFont="1" applyBorder="1" applyAlignment="1">
      <alignment wrapText="1"/>
    </xf>
    <xf numFmtId="0" fontId="6" fillId="0" borderId="0" xfId="0" applyFont="1" applyAlignment="1">
      <alignment/>
    </xf>
    <xf numFmtId="0" fontId="3" fillId="0" borderId="15" xfId="0" applyFont="1" applyBorder="1" applyAlignment="1">
      <alignment/>
    </xf>
    <xf numFmtId="0" fontId="3" fillId="0" borderId="10" xfId="0" applyFont="1" applyBorder="1" applyAlignment="1">
      <alignment/>
    </xf>
    <xf numFmtId="0" fontId="3" fillId="0" borderId="16" xfId="0" applyFont="1" applyBorder="1" applyAlignment="1">
      <alignment/>
    </xf>
    <xf numFmtId="0" fontId="6" fillId="0" borderId="11" xfId="0" applyFont="1" applyFill="1" applyBorder="1" applyAlignment="1">
      <alignment horizontal="center"/>
    </xf>
    <xf numFmtId="0" fontId="6" fillId="0" borderId="12" xfId="0" applyFont="1" applyFill="1" applyBorder="1" applyAlignment="1" applyProtection="1">
      <alignment horizontal="center"/>
      <protection locked="0"/>
    </xf>
    <xf numFmtId="0" fontId="6" fillId="0" borderId="12"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3" fillId="0" borderId="0"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2" xfId="0" applyFont="1" applyBorder="1" applyAlignment="1">
      <alignment/>
    </xf>
    <xf numFmtId="0" fontId="3" fillId="0" borderId="17" xfId="0" applyFont="1" applyBorder="1" applyAlignment="1">
      <alignment/>
    </xf>
    <xf numFmtId="0" fontId="3" fillId="0" borderId="23" xfId="0" applyFont="1" applyFill="1" applyBorder="1" applyAlignment="1">
      <alignment/>
    </xf>
    <xf numFmtId="168" fontId="6" fillId="24" borderId="24" xfId="0" applyNumberFormat="1" applyFont="1" applyFill="1" applyBorder="1" applyAlignment="1">
      <alignment horizontal="center" vertical="center" wrapText="1"/>
    </xf>
    <xf numFmtId="0" fontId="6" fillId="0" borderId="24" xfId="0" applyFont="1" applyBorder="1" applyAlignment="1">
      <alignment horizontal="center" vertical="center" wrapText="1"/>
    </xf>
    <xf numFmtId="0" fontId="6" fillId="11" borderId="24" xfId="0" applyFont="1" applyFill="1" applyBorder="1" applyAlignment="1">
      <alignment horizontal="center" vertical="center" wrapText="1"/>
    </xf>
    <xf numFmtId="0" fontId="6" fillId="25" borderId="24" xfId="0" applyFont="1" applyFill="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7" fillId="0" borderId="0" xfId="0" applyFont="1" applyAlignment="1">
      <alignment/>
    </xf>
    <xf numFmtId="0" fontId="7" fillId="0" borderId="0" xfId="0" applyFont="1" applyFill="1" applyAlignment="1">
      <alignment/>
    </xf>
    <xf numFmtId="0" fontId="28" fillId="0" borderId="11" xfId="0" applyFont="1" applyFill="1" applyBorder="1" applyAlignment="1">
      <alignment horizontal="center"/>
    </xf>
    <xf numFmtId="0" fontId="28" fillId="0" borderId="12" xfId="0" applyFont="1" applyFill="1" applyBorder="1" applyAlignment="1" applyProtection="1">
      <alignment horizontal="center"/>
      <protection locked="0"/>
    </xf>
    <xf numFmtId="0" fontId="28" fillId="0" borderId="12" xfId="0" applyFont="1" applyFill="1" applyBorder="1" applyAlignment="1" applyProtection="1">
      <alignment horizontal="center" vertical="center"/>
      <protection locked="0"/>
    </xf>
    <xf numFmtId="0" fontId="28" fillId="0" borderId="14"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protection locked="0"/>
    </xf>
    <xf numFmtId="0" fontId="3" fillId="0" borderId="28" xfId="0" applyFont="1" applyFill="1" applyBorder="1" applyAlignment="1" applyProtection="1">
      <alignment horizontal="left" vertical="center"/>
      <protection locked="0"/>
    </xf>
    <xf numFmtId="0" fontId="3" fillId="0" borderId="27" xfId="0" applyFont="1" applyFill="1" applyBorder="1" applyAlignment="1" applyProtection="1">
      <alignment horizontal="center" vertical="center"/>
      <protection locked="0"/>
    </xf>
    <xf numFmtId="168" fontId="3" fillId="0" borderId="27" xfId="0" applyNumberFormat="1" applyFont="1" applyFill="1" applyBorder="1" applyAlignment="1" applyProtection="1">
      <alignment/>
      <protection locked="0"/>
    </xf>
    <xf numFmtId="4" fontId="3" fillId="0" borderId="27" xfId="0" applyNumberFormat="1" applyFont="1" applyFill="1" applyBorder="1" applyAlignment="1" applyProtection="1">
      <alignment horizontal="center"/>
      <protection locked="0"/>
    </xf>
    <xf numFmtId="0" fontId="3" fillId="0" borderId="27" xfId="0" applyFont="1" applyFill="1" applyBorder="1" applyAlignment="1" applyProtection="1">
      <alignment/>
      <protection locked="0"/>
    </xf>
    <xf numFmtId="0" fontId="3" fillId="0" borderId="14" xfId="0" applyFont="1" applyFill="1" applyBorder="1" applyAlignment="1" applyProtection="1">
      <alignment horizontal="left" vertical="center"/>
      <protection locked="0"/>
    </xf>
    <xf numFmtId="0" fontId="3" fillId="0" borderId="29" xfId="0" applyFont="1" applyFill="1" applyBorder="1" applyAlignment="1">
      <alignment horizontal="left" vertical="center"/>
    </xf>
    <xf numFmtId="0" fontId="3" fillId="0" borderId="14" xfId="0" applyFont="1" applyFill="1" applyBorder="1" applyAlignment="1">
      <alignment horizontal="left" vertical="center"/>
    </xf>
    <xf numFmtId="0" fontId="3" fillId="0" borderId="30" xfId="0" applyFont="1" applyFill="1" applyBorder="1" applyAlignment="1" applyProtection="1">
      <alignment horizontal="left" vertical="center"/>
      <protection locked="0"/>
    </xf>
    <xf numFmtId="0" fontId="3" fillId="0" borderId="11"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28" fillId="0" borderId="13" xfId="0" applyFont="1" applyFill="1" applyBorder="1" applyAlignment="1" applyProtection="1">
      <alignment horizontal="center" vertical="center"/>
      <protection locked="0"/>
    </xf>
    <xf numFmtId="0" fontId="28" fillId="0" borderId="13" xfId="0" applyFont="1" applyFill="1" applyBorder="1" applyAlignment="1" applyProtection="1">
      <alignment horizontal="center"/>
      <protection locked="0"/>
    </xf>
    <xf numFmtId="0" fontId="3" fillId="0" borderId="31" xfId="0" applyFont="1" applyBorder="1" applyAlignment="1">
      <alignment/>
    </xf>
    <xf numFmtId="0" fontId="28" fillId="0" borderId="14" xfId="0" applyFont="1" applyFill="1" applyBorder="1" applyAlignment="1">
      <alignment horizontal="center"/>
    </xf>
    <xf numFmtId="0" fontId="3" fillId="0" borderId="32" xfId="0" applyFont="1" applyBorder="1" applyAlignment="1">
      <alignment/>
    </xf>
    <xf numFmtId="0" fontId="6" fillId="0" borderId="0" xfId="0" applyFont="1" applyBorder="1" applyAlignment="1">
      <alignment horizontal="left"/>
    </xf>
    <xf numFmtId="0" fontId="29" fillId="0" borderId="12" xfId="0" applyFont="1" applyFill="1" applyBorder="1" applyAlignment="1">
      <alignment horizontal="left" vertical="center" wrapText="1"/>
    </xf>
    <xf numFmtId="0" fontId="6" fillId="0" borderId="14"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protection locked="0"/>
    </xf>
    <xf numFmtId="168" fontId="3" fillId="0" borderId="12" xfId="0" applyNumberFormat="1" applyFont="1" applyFill="1" applyBorder="1" applyAlignment="1" applyProtection="1">
      <alignment horizontal="right" vertical="center"/>
      <protection locked="0"/>
    </xf>
    <xf numFmtId="0" fontId="3" fillId="0" borderId="24" xfId="0" applyFont="1" applyFill="1" applyBorder="1" applyAlignment="1" applyProtection="1">
      <alignment horizontal="center" vertical="center"/>
      <protection locked="0"/>
    </xf>
    <xf numFmtId="168" fontId="3" fillId="0" borderId="11" xfId="0" applyNumberFormat="1" applyFont="1" applyFill="1" applyBorder="1" applyAlignment="1" applyProtection="1">
      <alignment horizontal="right" vertical="center"/>
      <protection locked="0"/>
    </xf>
    <xf numFmtId="0" fontId="0" fillId="0" borderId="0" xfId="0" applyFont="1" applyAlignment="1">
      <alignment/>
    </xf>
    <xf numFmtId="0" fontId="0" fillId="0" borderId="0" xfId="0" applyFont="1" applyAlignment="1">
      <alignment horizontal="center"/>
    </xf>
    <xf numFmtId="0" fontId="0" fillId="0" borderId="0" xfId="0" applyAlignment="1">
      <alignment horizontal="center"/>
    </xf>
    <xf numFmtId="0" fontId="3" fillId="0" borderId="12" xfId="0" applyFont="1" applyFill="1" applyBorder="1" applyAlignment="1" applyProtection="1">
      <alignment horizontal="left"/>
      <protection locked="0"/>
    </xf>
    <xf numFmtId="0" fontId="3" fillId="0" borderId="24"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0" fontId="3" fillId="0" borderId="27" xfId="0" applyFont="1" applyFill="1" applyBorder="1" applyAlignment="1">
      <alignment horizontal="left" vertical="center" wrapText="1"/>
    </xf>
    <xf numFmtId="0" fontId="3" fillId="0" borderId="20" xfId="0" applyFont="1" applyFill="1" applyBorder="1" applyAlignment="1" applyProtection="1">
      <alignment horizontal="left" vertical="center" wrapText="1"/>
      <protection locked="0"/>
    </xf>
    <xf numFmtId="0" fontId="28" fillId="0" borderId="24" xfId="0" applyFont="1" applyFill="1" applyBorder="1" applyAlignment="1">
      <alignment horizontal="center"/>
    </xf>
    <xf numFmtId="0" fontId="28" fillId="0" borderId="12" xfId="0" applyFont="1" applyFill="1" applyBorder="1" applyAlignment="1">
      <alignment horizontal="center"/>
    </xf>
    <xf numFmtId="0" fontId="3" fillId="0" borderId="33" xfId="0" applyFont="1" applyFill="1" applyBorder="1" applyAlignment="1" applyProtection="1">
      <alignment horizontal="left" vertical="center"/>
      <protection locked="0"/>
    </xf>
    <xf numFmtId="0" fontId="3" fillId="0" borderId="34" xfId="0" applyFont="1" applyFill="1" applyBorder="1" applyAlignment="1" applyProtection="1">
      <alignment horizontal="left" vertical="center"/>
      <protection locked="0"/>
    </xf>
    <xf numFmtId="0" fontId="3" fillId="0" borderId="27" xfId="0" applyFont="1" applyFill="1" applyBorder="1" applyAlignment="1">
      <alignment wrapText="1"/>
    </xf>
    <xf numFmtId="1" fontId="3" fillId="0" borderId="14" xfId="0" applyNumberFormat="1" applyFont="1" applyFill="1" applyBorder="1" applyAlignment="1" applyProtection="1">
      <alignment horizontal="center" vertical="center"/>
      <protection locked="0"/>
    </xf>
    <xf numFmtId="0" fontId="3" fillId="26" borderId="35" xfId="0" applyFont="1" applyFill="1" applyBorder="1" applyAlignment="1">
      <alignment horizontal="left" vertical="center" wrapText="1"/>
    </xf>
    <xf numFmtId="0" fontId="3" fillId="26" borderId="27" xfId="0" applyFont="1" applyFill="1" applyBorder="1" applyAlignment="1" applyProtection="1">
      <alignment horizontal="center" vertical="center"/>
      <protection locked="0"/>
    </xf>
    <xf numFmtId="0" fontId="28" fillId="0" borderId="33"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1" fontId="3" fillId="0" borderId="33" xfId="0" applyNumberFormat="1" applyFont="1" applyFill="1" applyBorder="1" applyAlignment="1" applyProtection="1">
      <alignment horizontal="center" vertical="center"/>
      <protection locked="0"/>
    </xf>
    <xf numFmtId="1" fontId="3" fillId="0" borderId="11" xfId="0" applyNumberFormat="1" applyFont="1" applyFill="1" applyBorder="1" applyAlignment="1" applyProtection="1">
      <alignment horizontal="center" vertical="center"/>
      <protection locked="0"/>
    </xf>
    <xf numFmtId="1" fontId="3" fillId="0" borderId="34" xfId="0" applyNumberFormat="1" applyFont="1" applyFill="1" applyBorder="1" applyAlignment="1" applyProtection="1">
      <alignment horizontal="center" vertical="center"/>
      <protection locked="0"/>
    </xf>
    <xf numFmtId="0" fontId="28" fillId="0" borderId="27" xfId="0" applyFont="1" applyFill="1" applyBorder="1" applyAlignment="1" applyProtection="1">
      <alignment horizontal="center"/>
      <protection locked="0"/>
    </xf>
    <xf numFmtId="0" fontId="28" fillId="0" borderId="14" xfId="0" applyFont="1" applyFill="1" applyBorder="1" applyAlignment="1" applyProtection="1">
      <alignment horizontal="center"/>
      <protection locked="0"/>
    </xf>
    <xf numFmtId="0" fontId="28" fillId="0" borderId="27" xfId="0" applyFont="1" applyFill="1" applyBorder="1" applyAlignment="1" applyProtection="1">
      <alignment horizontal="center" vertical="center"/>
      <protection locked="0"/>
    </xf>
    <xf numFmtId="0" fontId="3" fillId="0" borderId="36" xfId="0" applyFont="1" applyBorder="1" applyAlignment="1">
      <alignment/>
    </xf>
    <xf numFmtId="168" fontId="3" fillId="0" borderId="27" xfId="0" applyNumberFormat="1" applyFont="1" applyFill="1" applyBorder="1" applyAlignment="1" applyProtection="1">
      <alignment horizontal="right" vertical="center"/>
      <protection locked="0"/>
    </xf>
    <xf numFmtId="168" fontId="3" fillId="0" borderId="14" xfId="0" applyNumberFormat="1" applyFont="1" applyFill="1" applyBorder="1" applyAlignment="1" applyProtection="1">
      <alignment horizontal="right" vertical="center"/>
      <protection locked="0"/>
    </xf>
    <xf numFmtId="0" fontId="3" fillId="0" borderId="13" xfId="0" applyFont="1" applyFill="1" applyBorder="1" applyAlignment="1">
      <alignment horizontal="left" vertical="center" wrapText="1"/>
    </xf>
    <xf numFmtId="0" fontId="6" fillId="0" borderId="11" xfId="0" applyFont="1" applyFill="1" applyBorder="1" applyAlignment="1" applyProtection="1">
      <alignment horizontal="center" vertical="center"/>
      <protection locked="0"/>
    </xf>
    <xf numFmtId="0" fontId="3" fillId="0" borderId="12" xfId="0" applyFont="1" applyFill="1" applyBorder="1" applyAlignment="1">
      <alignment wrapText="1"/>
    </xf>
    <xf numFmtId="0" fontId="3" fillId="0" borderId="37" xfId="0" applyFont="1" applyBorder="1" applyAlignment="1">
      <alignment/>
    </xf>
    <xf numFmtId="0" fontId="30" fillId="0" borderId="35" xfId="0" applyFont="1" applyFill="1" applyBorder="1" applyAlignment="1">
      <alignment horizontal="left" vertical="center" wrapText="1"/>
    </xf>
    <xf numFmtId="168" fontId="3" fillId="0" borderId="24" xfId="0" applyNumberFormat="1" applyFont="1" applyFill="1" applyBorder="1" applyAlignment="1" applyProtection="1">
      <alignment/>
      <protection locked="0"/>
    </xf>
    <xf numFmtId="0" fontId="3" fillId="11" borderId="0" xfId="0" applyFont="1" applyFill="1" applyAlignment="1">
      <alignment/>
    </xf>
    <xf numFmtId="0" fontId="3" fillId="27" borderId="0" xfId="0" applyFont="1" applyFill="1" applyAlignment="1">
      <alignment/>
    </xf>
    <xf numFmtId="1" fontId="3" fillId="0" borderId="24" xfId="0" applyNumberFormat="1" applyFont="1" applyFill="1" applyBorder="1" applyAlignment="1" applyProtection="1">
      <alignment horizontal="center" vertical="center"/>
      <protection locked="0"/>
    </xf>
    <xf numFmtId="1" fontId="3" fillId="0" borderId="12" xfId="0" applyNumberFormat="1" applyFont="1" applyFill="1" applyBorder="1" applyAlignment="1" applyProtection="1">
      <alignment horizontal="center" vertical="center"/>
      <protection locked="0"/>
    </xf>
    <xf numFmtId="0" fontId="3" fillId="0" borderId="28"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26" borderId="12" xfId="0" applyFont="1" applyFill="1" applyBorder="1" applyAlignment="1" applyProtection="1">
      <alignment horizontal="center" vertical="center"/>
      <protection locked="0"/>
    </xf>
    <xf numFmtId="0" fontId="3" fillId="0" borderId="32" xfId="0" applyFont="1" applyFill="1" applyBorder="1" applyAlignment="1">
      <alignment/>
    </xf>
    <xf numFmtId="0" fontId="3" fillId="26" borderId="12" xfId="0" applyFont="1" applyFill="1" applyBorder="1" applyAlignment="1" applyProtection="1">
      <alignment horizontal="left" vertical="center"/>
      <protection locked="0"/>
    </xf>
    <xf numFmtId="0" fontId="3" fillId="26" borderId="11" xfId="0" applyFont="1" applyFill="1" applyBorder="1" applyAlignment="1" applyProtection="1">
      <alignment horizontal="left" vertical="center"/>
      <protection locked="0"/>
    </xf>
    <xf numFmtId="0" fontId="3" fillId="26" borderId="11" xfId="0" applyFont="1" applyFill="1" applyBorder="1" applyAlignment="1" applyProtection="1">
      <alignment horizontal="center" vertical="center"/>
      <protection locked="0"/>
    </xf>
    <xf numFmtId="0" fontId="3" fillId="26" borderId="14" xfId="0" applyFont="1" applyFill="1" applyBorder="1" applyAlignment="1" applyProtection="1">
      <alignment horizontal="left" vertical="center"/>
      <protection locked="0"/>
    </xf>
    <xf numFmtId="0" fontId="3" fillId="26" borderId="33" xfId="0" applyFont="1" applyFill="1" applyBorder="1" applyAlignment="1" applyProtection="1">
      <alignment horizontal="left" vertical="center"/>
      <protection locked="0"/>
    </xf>
    <xf numFmtId="0" fontId="3" fillId="26" borderId="24" xfId="0" applyFont="1" applyFill="1" applyBorder="1" applyAlignment="1" applyProtection="1">
      <alignment horizontal="left" vertical="center"/>
      <protection locked="0"/>
    </xf>
    <xf numFmtId="0" fontId="6" fillId="26" borderId="27" xfId="0" applyFont="1" applyFill="1" applyBorder="1" applyAlignment="1" applyProtection="1">
      <alignment horizontal="center" vertical="center"/>
      <protection locked="0"/>
    </xf>
    <xf numFmtId="0" fontId="3" fillId="26" borderId="27" xfId="0" applyFont="1" applyFill="1" applyBorder="1" applyAlignment="1" applyProtection="1">
      <alignment horizontal="left" vertical="center"/>
      <protection locked="0"/>
    </xf>
    <xf numFmtId="168" fontId="3" fillId="26" borderId="12" xfId="0" applyNumberFormat="1" applyFont="1" applyFill="1" applyBorder="1" applyAlignment="1" applyProtection="1">
      <alignment/>
      <protection locked="0"/>
    </xf>
    <xf numFmtId="0" fontId="6" fillId="26" borderId="11" xfId="0" applyFont="1" applyFill="1" applyBorder="1" applyAlignment="1" applyProtection="1">
      <alignment horizontal="center" vertical="center"/>
      <protection locked="0"/>
    </xf>
    <xf numFmtId="168" fontId="3" fillId="26" borderId="11" xfId="0" applyNumberFormat="1" applyFont="1" applyFill="1" applyBorder="1" applyAlignment="1" applyProtection="1">
      <alignment/>
      <protection locked="0"/>
    </xf>
    <xf numFmtId="0" fontId="6" fillId="26" borderId="12" xfId="0" applyFont="1" applyFill="1" applyBorder="1" applyAlignment="1" applyProtection="1">
      <alignment horizontal="center" vertical="center"/>
      <protection locked="0"/>
    </xf>
    <xf numFmtId="168" fontId="3" fillId="26" borderId="27" xfId="0" applyNumberFormat="1" applyFont="1" applyFill="1" applyBorder="1" applyAlignment="1" applyProtection="1">
      <alignment/>
      <protection locked="0"/>
    </xf>
    <xf numFmtId="0" fontId="3" fillId="0" borderId="14" xfId="0" applyFont="1" applyFill="1" applyBorder="1" applyAlignment="1" applyProtection="1">
      <alignment horizontal="left"/>
      <protection locked="0"/>
    </xf>
    <xf numFmtId="0" fontId="6" fillId="27" borderId="0" xfId="0" applyFont="1" applyFill="1" applyAlignment="1">
      <alignment/>
    </xf>
    <xf numFmtId="0" fontId="3" fillId="0" borderId="0" xfId="0" applyFont="1" applyAlignment="1">
      <alignment wrapText="1"/>
    </xf>
    <xf numFmtId="0" fontId="3" fillId="0" borderId="30"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6" fillId="0" borderId="14"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wrapText="1"/>
      <protection locked="0"/>
    </xf>
    <xf numFmtId="0" fontId="31" fillId="0" borderId="27" xfId="0" applyFont="1" applyFill="1" applyBorder="1" applyAlignment="1" applyProtection="1">
      <alignment horizontal="left" vertical="center" wrapText="1"/>
      <protection locked="0"/>
    </xf>
    <xf numFmtId="0" fontId="6" fillId="0" borderId="13" xfId="0" applyFont="1" applyFill="1" applyBorder="1" applyAlignment="1" applyProtection="1">
      <alignment horizontal="center" vertical="center" wrapText="1"/>
      <protection locked="0"/>
    </xf>
    <xf numFmtId="0" fontId="31" fillId="0" borderId="12"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center" vertical="center" wrapText="1"/>
      <protection locked="0"/>
    </xf>
    <xf numFmtId="0" fontId="3" fillId="0" borderId="14" xfId="0" applyFont="1" applyFill="1" applyBorder="1" applyAlignment="1">
      <alignment horizontal="left" vertical="center" wrapText="1"/>
    </xf>
    <xf numFmtId="0" fontId="3" fillId="26" borderId="30" xfId="0" applyFont="1" applyFill="1" applyBorder="1" applyAlignment="1" applyProtection="1">
      <alignment horizontal="left" vertical="center" wrapText="1"/>
      <protection locked="0"/>
    </xf>
    <xf numFmtId="0" fontId="31" fillId="26" borderId="20" xfId="0" applyFont="1" applyFill="1" applyBorder="1" applyAlignment="1" applyProtection="1">
      <alignment horizontal="left" vertical="center" wrapText="1"/>
      <protection locked="0"/>
    </xf>
    <xf numFmtId="0" fontId="31" fillId="26" borderId="28" xfId="0" applyFont="1" applyFill="1" applyBorder="1" applyAlignment="1" applyProtection="1">
      <alignment horizontal="left" vertical="center" wrapText="1"/>
      <protection locked="0"/>
    </xf>
    <xf numFmtId="0" fontId="3" fillId="26" borderId="28"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0" fontId="28" fillId="26" borderId="11" xfId="0" applyFont="1" applyFill="1" applyBorder="1" applyAlignment="1">
      <alignment horizontal="center"/>
    </xf>
    <xf numFmtId="0" fontId="3" fillId="26" borderId="0" xfId="0" applyFont="1" applyFill="1" applyAlignment="1">
      <alignment/>
    </xf>
    <xf numFmtId="0" fontId="28" fillId="26" borderId="12" xfId="0" applyFont="1" applyFill="1" applyBorder="1" applyAlignment="1" applyProtection="1">
      <alignment horizontal="center"/>
      <protection locked="0"/>
    </xf>
    <xf numFmtId="0" fontId="3" fillId="26" borderId="20" xfId="0" applyFont="1" applyFill="1" applyBorder="1" applyAlignment="1" applyProtection="1">
      <alignment horizontal="left" vertical="center" wrapText="1"/>
      <protection locked="0"/>
    </xf>
    <xf numFmtId="0" fontId="28" fillId="26" borderId="13" xfId="0" applyFont="1" applyFill="1" applyBorder="1" applyAlignment="1" applyProtection="1">
      <alignment horizontal="center" vertical="center"/>
      <protection locked="0"/>
    </xf>
    <xf numFmtId="0" fontId="31" fillId="26" borderId="21" xfId="0" applyFont="1" applyFill="1" applyBorder="1" applyAlignment="1" applyProtection="1">
      <alignment horizontal="left" vertical="center" wrapText="1"/>
      <protection locked="0"/>
    </xf>
    <xf numFmtId="0" fontId="6" fillId="26" borderId="13" xfId="0" applyFont="1" applyFill="1" applyBorder="1" applyAlignment="1" applyProtection="1">
      <alignment horizontal="center" vertical="center"/>
      <protection locked="0"/>
    </xf>
    <xf numFmtId="0" fontId="3" fillId="26" borderId="13" xfId="0" applyFont="1" applyFill="1" applyBorder="1" applyAlignment="1" applyProtection="1">
      <alignment horizontal="left" vertical="center"/>
      <protection locked="0"/>
    </xf>
    <xf numFmtId="0" fontId="3" fillId="26" borderId="13" xfId="0" applyFont="1" applyFill="1" applyBorder="1" applyAlignment="1" applyProtection="1">
      <alignment horizontal="center" vertical="center"/>
      <protection locked="0"/>
    </xf>
    <xf numFmtId="168" fontId="3" fillId="26" borderId="13" xfId="0" applyNumberFormat="1" applyFont="1" applyFill="1" applyBorder="1" applyAlignment="1" applyProtection="1">
      <alignment/>
      <protection locked="0"/>
    </xf>
    <xf numFmtId="0" fontId="28" fillId="26" borderId="27" xfId="0" applyFont="1" applyFill="1" applyBorder="1" applyAlignment="1" applyProtection="1">
      <alignment horizontal="center"/>
      <protection locked="0"/>
    </xf>
    <xf numFmtId="0" fontId="32" fillId="0" borderId="0" xfId="0" applyFont="1" applyAlignment="1">
      <alignment/>
    </xf>
    <xf numFmtId="0" fontId="3" fillId="0" borderId="13" xfId="0" applyFont="1" applyFill="1" applyBorder="1" applyAlignment="1">
      <alignment wrapText="1"/>
    </xf>
    <xf numFmtId="0" fontId="3" fillId="0" borderId="11" xfId="0" applyFont="1" applyFill="1" applyBorder="1" applyAlignment="1" applyProtection="1">
      <alignment horizontal="left" vertical="center" wrapText="1"/>
      <protection locked="0"/>
    </xf>
    <xf numFmtId="0" fontId="3" fillId="0" borderId="12" xfId="0" applyFont="1" applyFill="1" applyBorder="1" applyAlignment="1">
      <alignment horizontal="left" wrapText="1"/>
    </xf>
    <xf numFmtId="0" fontId="3" fillId="0" borderId="27" xfId="0" applyFont="1" applyFill="1" applyBorder="1" applyAlignment="1">
      <alignment horizontal="left" wrapText="1"/>
    </xf>
    <xf numFmtId="0" fontId="3" fillId="0" borderId="14" xfId="0" applyFont="1" applyFill="1" applyBorder="1" applyAlignment="1" applyProtection="1">
      <alignment horizontal="left" vertical="center" wrapText="1"/>
      <protection locked="0"/>
    </xf>
    <xf numFmtId="0" fontId="3" fillId="0" borderId="11" xfId="0" applyFont="1" applyFill="1" applyBorder="1" applyAlignment="1">
      <alignment horizontal="left" vertical="center" wrapText="1"/>
    </xf>
    <xf numFmtId="0" fontId="3" fillId="0" borderId="27"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24" xfId="0" applyFont="1" applyFill="1" applyBorder="1" applyAlignment="1">
      <alignment wrapText="1"/>
    </xf>
    <xf numFmtId="0" fontId="3" fillId="0" borderId="29" xfId="0" applyFont="1" applyFill="1" applyBorder="1" applyAlignment="1">
      <alignment horizontal="left" vertical="center" wrapText="1"/>
    </xf>
    <xf numFmtId="0" fontId="3" fillId="0" borderId="26"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left" vertical="center" wrapText="1"/>
      <protection locked="0"/>
    </xf>
    <xf numFmtId="0" fontId="3" fillId="26" borderId="21" xfId="0" applyFont="1" applyFill="1" applyBorder="1" applyAlignment="1" applyProtection="1">
      <alignment horizontal="left" vertical="center" wrapText="1"/>
      <protection locked="0"/>
    </xf>
    <xf numFmtId="0" fontId="3" fillId="0" borderId="34" xfId="0" applyFont="1" applyFill="1" applyBorder="1" applyAlignment="1" applyProtection="1">
      <alignment horizontal="left" vertical="center" wrapText="1"/>
      <protection locked="0"/>
    </xf>
    <xf numFmtId="0" fontId="3" fillId="0" borderId="33" xfId="0" applyFont="1" applyFill="1" applyBorder="1" applyAlignment="1" applyProtection="1">
      <alignment horizontal="left" vertical="center" wrapText="1"/>
      <protection locked="0"/>
    </xf>
    <xf numFmtId="0" fontId="3" fillId="26" borderId="24" xfId="0" applyFont="1" applyFill="1" applyBorder="1" applyAlignment="1" applyProtection="1">
      <alignment horizontal="left" vertical="center" wrapText="1"/>
      <protection locked="0"/>
    </xf>
    <xf numFmtId="0" fontId="3" fillId="26" borderId="12" xfId="0" applyFont="1" applyFill="1" applyBorder="1" applyAlignment="1" applyProtection="1">
      <alignment horizontal="left" vertical="center" wrapText="1"/>
      <protection locked="0"/>
    </xf>
    <xf numFmtId="0" fontId="3" fillId="26" borderId="33" xfId="0" applyFont="1" applyFill="1" applyBorder="1" applyAlignment="1" applyProtection="1">
      <alignment horizontal="left" vertical="center" wrapText="1"/>
      <protection locked="0"/>
    </xf>
    <xf numFmtId="0" fontId="3" fillId="26" borderId="11" xfId="0" applyFont="1" applyFill="1" applyBorder="1" applyAlignment="1" applyProtection="1">
      <alignment horizontal="left" vertical="center" wrapText="1"/>
      <protection locked="0"/>
    </xf>
    <xf numFmtId="0" fontId="3" fillId="26" borderId="14" xfId="0" applyFont="1" applyFill="1" applyBorder="1" applyAlignment="1" applyProtection="1">
      <alignment horizontal="left" vertical="center" wrapText="1"/>
      <protection locked="0"/>
    </xf>
    <xf numFmtId="0" fontId="3" fillId="26" borderId="27" xfId="0" applyFont="1" applyFill="1" applyBorder="1" applyAlignment="1" applyProtection="1">
      <alignment horizontal="left" vertical="center" wrapText="1"/>
      <protection locked="0"/>
    </xf>
    <xf numFmtId="0" fontId="3" fillId="26"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protection locked="0"/>
    </xf>
    <xf numFmtId="0" fontId="3" fillId="0" borderId="12" xfId="0" applyFont="1" applyFill="1" applyBorder="1" applyAlignment="1" applyProtection="1">
      <alignment/>
      <protection locked="0"/>
    </xf>
    <xf numFmtId="0" fontId="3" fillId="0" borderId="27" xfId="0" applyFont="1" applyFill="1" applyBorder="1" applyAlignment="1" applyProtection="1">
      <alignment/>
      <protection locked="0"/>
    </xf>
    <xf numFmtId="0" fontId="3" fillId="0" borderId="11"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0" fontId="3" fillId="0" borderId="24" xfId="0" applyFont="1" applyFill="1" applyBorder="1" applyAlignment="1" applyProtection="1">
      <alignment vertical="center"/>
      <protection locked="0"/>
    </xf>
    <xf numFmtId="0" fontId="3" fillId="0" borderId="13" xfId="0" applyFont="1" applyFill="1" applyBorder="1" applyAlignment="1" applyProtection="1">
      <alignment vertical="center"/>
      <protection locked="0"/>
    </xf>
    <xf numFmtId="0" fontId="3" fillId="0" borderId="14" xfId="0" applyFont="1" applyFill="1" applyBorder="1" applyAlignment="1" applyProtection="1">
      <alignment vertical="center"/>
      <protection locked="0"/>
    </xf>
    <xf numFmtId="0" fontId="3" fillId="0" borderId="33" xfId="0" applyFont="1" applyFill="1" applyBorder="1" applyAlignment="1" applyProtection="1">
      <alignment vertical="center"/>
      <protection locked="0"/>
    </xf>
    <xf numFmtId="0" fontId="3" fillId="26" borderId="12"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0" fontId="29" fillId="0" borderId="11" xfId="0" applyFont="1" applyFill="1" applyBorder="1" applyAlignment="1" applyProtection="1">
      <alignment horizontal="left" vertical="center" wrapText="1"/>
      <protection locked="0"/>
    </xf>
    <xf numFmtId="0" fontId="29" fillId="0" borderId="12" xfId="0" applyFont="1" applyFill="1" applyBorder="1" applyAlignment="1">
      <alignment wrapText="1"/>
    </xf>
    <xf numFmtId="0" fontId="29" fillId="0" borderId="12" xfId="0" applyFont="1" applyFill="1" applyBorder="1" applyAlignment="1">
      <alignment horizontal="left" wrapText="1"/>
    </xf>
    <xf numFmtId="0" fontId="29" fillId="0" borderId="27" xfId="0" applyFont="1" applyFill="1" applyBorder="1" applyAlignment="1">
      <alignment horizontal="left" wrapText="1"/>
    </xf>
    <xf numFmtId="0" fontId="29" fillId="0" borderId="14"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13" xfId="0" applyFont="1" applyFill="1" applyBorder="1" applyAlignment="1">
      <alignment horizontal="left" wrapText="1"/>
    </xf>
    <xf numFmtId="0" fontId="29" fillId="26" borderId="38" xfId="0" applyFont="1" applyFill="1" applyBorder="1" applyAlignment="1" applyProtection="1">
      <alignment horizontal="left" vertical="center" wrapText="1"/>
      <protection locked="0"/>
    </xf>
    <xf numFmtId="0" fontId="3" fillId="26" borderId="35" xfId="0" applyFont="1" applyFill="1" applyBorder="1" applyAlignment="1">
      <alignment horizontal="left" wrapText="1"/>
    </xf>
    <xf numFmtId="0" fontId="29" fillId="26" borderId="39" xfId="0" applyFont="1" applyFill="1" applyBorder="1" applyAlignment="1">
      <alignment horizontal="left" wrapText="1"/>
    </xf>
    <xf numFmtId="0" fontId="29" fillId="26" borderId="40" xfId="0" applyFont="1" applyFill="1" applyBorder="1" applyAlignment="1">
      <alignment horizontal="left" wrapText="1"/>
    </xf>
    <xf numFmtId="0" fontId="30" fillId="0" borderId="35" xfId="0" applyFont="1" applyFill="1" applyBorder="1" applyAlignment="1">
      <alignment wrapText="1"/>
    </xf>
    <xf numFmtId="0" fontId="29" fillId="0" borderId="35" xfId="0" applyFont="1" applyFill="1" applyBorder="1" applyAlignment="1">
      <alignment horizontal="left" wrapText="1"/>
    </xf>
    <xf numFmtId="0" fontId="3" fillId="27" borderId="24" xfId="0" applyFont="1" applyFill="1" applyBorder="1" applyAlignment="1" applyProtection="1">
      <alignment horizontal="left" vertical="center" wrapText="1"/>
      <protection locked="0"/>
    </xf>
    <xf numFmtId="0" fontId="3" fillId="27" borderId="20" xfId="0" applyFont="1" applyFill="1" applyBorder="1" applyAlignment="1" applyProtection="1">
      <alignment horizontal="left" vertical="center" wrapText="1"/>
      <protection locked="0"/>
    </xf>
    <xf numFmtId="0" fontId="3" fillId="27" borderId="28" xfId="0" applyFont="1" applyFill="1" applyBorder="1" applyAlignment="1" applyProtection="1">
      <alignment horizontal="left" vertical="center" wrapText="1"/>
      <protection locked="0"/>
    </xf>
    <xf numFmtId="0" fontId="3" fillId="27" borderId="30" xfId="0" applyFont="1" applyFill="1" applyBorder="1" applyAlignment="1" applyProtection="1">
      <alignment horizontal="left" vertical="center" wrapText="1"/>
      <protection locked="0"/>
    </xf>
    <xf numFmtId="0" fontId="3" fillId="26" borderId="11" xfId="0" applyFont="1" applyFill="1" applyBorder="1" applyAlignment="1">
      <alignment horizontal="left" vertical="center" wrapText="1"/>
    </xf>
    <xf numFmtId="0" fontId="3" fillId="26" borderId="27" xfId="0" applyFont="1" applyFill="1" applyBorder="1" applyAlignment="1">
      <alignment wrapText="1"/>
    </xf>
    <xf numFmtId="0" fontId="0" fillId="0" borderId="0" xfId="0" applyAlignment="1">
      <alignment wrapText="1"/>
    </xf>
    <xf numFmtId="0" fontId="6" fillId="0" borderId="0" xfId="0" applyFont="1" applyAlignment="1">
      <alignment wrapText="1"/>
    </xf>
    <xf numFmtId="0" fontId="6" fillId="0" borderId="24"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wrapText="1"/>
    </xf>
    <xf numFmtId="0" fontId="3" fillId="0" borderId="25"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3" fillId="0" borderId="44" xfId="0" applyFont="1" applyFill="1" applyBorder="1" applyAlignment="1" applyProtection="1">
      <alignment horizontal="center" vertical="center" wrapText="1"/>
      <protection locked="0"/>
    </xf>
    <xf numFmtId="0" fontId="3" fillId="0" borderId="24"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24" xfId="0" applyFont="1" applyFill="1" applyBorder="1" applyAlignment="1" applyProtection="1">
      <alignment horizontal="center" vertical="center" wrapText="1"/>
      <protection locked="0"/>
    </xf>
    <xf numFmtId="0" fontId="3" fillId="0" borderId="33" xfId="0" applyFont="1" applyFill="1" applyBorder="1" applyAlignment="1" applyProtection="1">
      <alignment horizontal="center" vertical="center" wrapText="1"/>
      <protection locked="0"/>
    </xf>
    <xf numFmtId="0" fontId="3" fillId="0" borderId="34" xfId="0" applyFont="1" applyFill="1" applyBorder="1" applyAlignment="1" applyProtection="1">
      <alignment horizontal="center" vertical="center" wrapText="1"/>
      <protection locked="0"/>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3" fillId="0" borderId="12" xfId="0" applyFont="1" applyFill="1" applyBorder="1" applyAlignment="1">
      <alignment wrapText="1"/>
    </xf>
    <xf numFmtId="0" fontId="6" fillId="0" borderId="34" xfId="0" applyFont="1" applyFill="1" applyBorder="1" applyAlignment="1">
      <alignment horizontal="center" vertical="center" wrapText="1"/>
    </xf>
    <xf numFmtId="0" fontId="3" fillId="0" borderId="45" xfId="0" applyFont="1" applyFill="1" applyBorder="1" applyAlignment="1" applyProtection="1">
      <alignment horizontal="center" vertical="center" wrapText="1"/>
      <protection locked="0"/>
    </xf>
    <xf numFmtId="0" fontId="3" fillId="0" borderId="13" xfId="0" applyFont="1" applyFill="1" applyBorder="1" applyAlignment="1">
      <alignment wrapText="1"/>
    </xf>
    <xf numFmtId="0" fontId="3" fillId="0" borderId="45" xfId="0" applyFont="1" applyFill="1" applyBorder="1" applyAlignment="1">
      <alignment horizontal="center" vertical="center" wrapText="1"/>
    </xf>
    <xf numFmtId="0" fontId="3" fillId="0" borderId="45" xfId="0" applyFont="1" applyFill="1" applyBorder="1" applyAlignment="1">
      <alignment wrapText="1"/>
    </xf>
    <xf numFmtId="0" fontId="6" fillId="0" borderId="45" xfId="0" applyFont="1" applyFill="1" applyBorder="1" applyAlignment="1">
      <alignment horizontal="center" vertical="center" wrapText="1"/>
    </xf>
    <xf numFmtId="0" fontId="3" fillId="0" borderId="46" xfId="0" applyFont="1" applyFill="1" applyBorder="1" applyAlignment="1" applyProtection="1">
      <alignment horizontal="center" vertical="center" wrapText="1"/>
      <protection locked="0"/>
    </xf>
    <xf numFmtId="0" fontId="28" fillId="0" borderId="45"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3" fillId="0" borderId="47" xfId="0" applyFont="1" applyFill="1" applyBorder="1" applyAlignment="1">
      <alignment wrapText="1"/>
    </xf>
    <xf numFmtId="0" fontId="3" fillId="26" borderId="41" xfId="0" applyFont="1" applyFill="1" applyBorder="1" applyAlignment="1">
      <alignment horizontal="center" vertical="center" wrapText="1"/>
    </xf>
    <xf numFmtId="0" fontId="3" fillId="26" borderId="42" xfId="0" applyFont="1" applyFill="1" applyBorder="1" applyAlignment="1">
      <alignment wrapText="1"/>
    </xf>
    <xf numFmtId="0" fontId="3" fillId="26" borderId="47" xfId="0" applyFont="1" applyFill="1" applyBorder="1" applyAlignment="1">
      <alignment wrapText="1"/>
    </xf>
    <xf numFmtId="0" fontId="3" fillId="26" borderId="25" xfId="0" applyFont="1" applyFill="1" applyBorder="1" applyAlignment="1" applyProtection="1">
      <alignment horizontal="center" vertical="center" wrapText="1"/>
      <protection locked="0"/>
    </xf>
    <xf numFmtId="0" fontId="3" fillId="26" borderId="43" xfId="0" applyFont="1" applyFill="1" applyBorder="1" applyAlignment="1" applyProtection="1">
      <alignment horizontal="center" vertical="center" wrapText="1"/>
      <protection locked="0"/>
    </xf>
    <xf numFmtId="0" fontId="3" fillId="26" borderId="44" xfId="0" applyFont="1" applyFill="1" applyBorder="1" applyAlignment="1" applyProtection="1">
      <alignment horizontal="center" vertical="center" wrapText="1"/>
      <protection locked="0"/>
    </xf>
    <xf numFmtId="0" fontId="3" fillId="26" borderId="24" xfId="0" applyFont="1" applyFill="1" applyBorder="1" applyAlignment="1">
      <alignment horizontal="center" vertical="center" wrapText="1"/>
    </xf>
    <xf numFmtId="0" fontId="3" fillId="26" borderId="33" xfId="0" applyFont="1" applyFill="1" applyBorder="1" applyAlignment="1">
      <alignment horizontal="center" vertical="center" wrapText="1"/>
    </xf>
    <xf numFmtId="0" fontId="3" fillId="26" borderId="34" xfId="0" applyFont="1" applyFill="1" applyBorder="1" applyAlignment="1">
      <alignment horizontal="center" vertical="center" wrapText="1"/>
    </xf>
    <xf numFmtId="0" fontId="3" fillId="26" borderId="24" xfId="0" applyFont="1" applyFill="1" applyBorder="1" applyAlignment="1" applyProtection="1">
      <alignment horizontal="center" vertical="center" wrapText="1"/>
      <protection locked="0"/>
    </xf>
    <xf numFmtId="0" fontId="3" fillId="26" borderId="33" xfId="0" applyFont="1" applyFill="1" applyBorder="1" applyAlignment="1" applyProtection="1">
      <alignment horizontal="center" vertical="center" wrapText="1"/>
      <protection locked="0"/>
    </xf>
    <xf numFmtId="0" fontId="3" fillId="26" borderId="34" xfId="0" applyFont="1" applyFill="1" applyBorder="1" applyAlignment="1" applyProtection="1">
      <alignment horizontal="center" vertical="center" wrapText="1"/>
      <protection locked="0"/>
    </xf>
    <xf numFmtId="0" fontId="6" fillId="26" borderId="24" xfId="0" applyFont="1" applyFill="1" applyBorder="1" applyAlignment="1">
      <alignment horizontal="center" vertical="center" wrapText="1"/>
    </xf>
    <xf numFmtId="0" fontId="6" fillId="26" borderId="33" xfId="0" applyFont="1" applyFill="1" applyBorder="1" applyAlignment="1">
      <alignment horizontal="center" vertical="center" wrapText="1"/>
    </xf>
    <xf numFmtId="0" fontId="6" fillId="26" borderId="34"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8" fillId="26" borderId="24" xfId="0" applyFont="1" applyFill="1" applyBorder="1" applyAlignment="1">
      <alignment horizontal="center" vertical="center" wrapText="1"/>
    </xf>
    <xf numFmtId="0" fontId="28" fillId="26" borderId="33" xfId="0" applyFont="1" applyFill="1" applyBorder="1" applyAlignment="1">
      <alignment horizontal="center" vertical="center" wrapText="1"/>
    </xf>
    <xf numFmtId="0" fontId="28" fillId="26" borderId="34" xfId="0" applyFont="1" applyFill="1" applyBorder="1" applyAlignment="1">
      <alignment horizontal="center" vertical="center" wrapText="1"/>
    </xf>
    <xf numFmtId="0" fontId="3" fillId="27" borderId="33" xfId="0" applyFont="1" applyFill="1" applyBorder="1" applyAlignment="1" applyProtection="1">
      <alignment horizontal="center" vertical="center" wrapText="1"/>
      <protection locked="0"/>
    </xf>
    <xf numFmtId="0" fontId="3" fillId="27" borderId="24" xfId="0" applyFont="1" applyFill="1" applyBorder="1" applyAlignment="1" applyProtection="1">
      <alignment horizontal="center" vertical="center" wrapText="1"/>
      <protection locked="0"/>
    </xf>
    <xf numFmtId="0" fontId="3" fillId="27" borderId="34" xfId="0" applyFont="1" applyFill="1" applyBorder="1" applyAlignment="1" applyProtection="1">
      <alignment horizontal="center" vertical="center" wrapText="1"/>
      <protection locked="0"/>
    </xf>
    <xf numFmtId="0" fontId="3" fillId="0" borderId="49" xfId="0" applyFont="1" applyFill="1" applyBorder="1" applyAlignment="1">
      <alignment wrapText="1"/>
    </xf>
    <xf numFmtId="0" fontId="29" fillId="0" borderId="45" xfId="0" applyFont="1" applyFill="1" applyBorder="1" applyAlignment="1">
      <alignment wrapText="1"/>
    </xf>
    <xf numFmtId="0" fontId="3" fillId="0" borderId="50" xfId="0" applyFont="1" applyBorder="1" applyAlignment="1" applyProtection="1">
      <alignment wrapText="1"/>
      <protection locked="0"/>
    </xf>
    <xf numFmtId="0" fontId="3" fillId="0" borderId="0" xfId="0" applyFont="1" applyBorder="1" applyAlignment="1" applyProtection="1">
      <alignment wrapText="1"/>
      <protection locked="0"/>
    </xf>
    <xf numFmtId="0" fontId="3" fillId="0" borderId="50" xfId="0" applyFont="1" applyBorder="1" applyAlignment="1">
      <alignment wrapText="1"/>
    </xf>
    <xf numFmtId="0" fontId="3" fillId="0" borderId="0" xfId="0" applyFont="1" applyBorder="1" applyAlignment="1">
      <alignment wrapText="1"/>
    </xf>
    <xf numFmtId="0" fontId="3" fillId="0" borderId="51" xfId="0" applyFont="1" applyBorder="1" applyAlignment="1">
      <alignment wrapText="1"/>
    </xf>
    <xf numFmtId="0" fontId="3" fillId="0" borderId="31" xfId="0" applyFont="1" applyBorder="1" applyAlignment="1">
      <alignment wrapText="1"/>
    </xf>
    <xf numFmtId="0" fontId="4" fillId="0" borderId="52" xfId="0" applyFont="1" applyBorder="1" applyAlignment="1">
      <alignment horizontal="left"/>
    </xf>
    <xf numFmtId="0" fontId="4" fillId="0" borderId="53" xfId="0" applyFont="1" applyBorder="1" applyAlignment="1">
      <alignment horizontal="left"/>
    </xf>
    <xf numFmtId="0" fontId="4" fillId="0" borderId="32" xfId="0" applyFont="1" applyBorder="1" applyAlignment="1">
      <alignment wrapText="1"/>
    </xf>
    <xf numFmtId="0" fontId="6" fillId="0" borderId="0" xfId="0" applyFont="1" applyBorder="1" applyAlignment="1">
      <alignment horizontal="left" vertical="center" wrapText="1"/>
    </xf>
    <xf numFmtId="0" fontId="6" fillId="0" borderId="0" xfId="0" applyFont="1" applyBorder="1" applyAlignment="1">
      <alignment horizontal="left" vertical="center" wrapText="1"/>
    </xf>
    <xf numFmtId="0" fontId="4" fillId="0" borderId="54" xfId="0" applyFont="1" applyBorder="1" applyAlignment="1">
      <alignment wrapText="1"/>
    </xf>
    <xf numFmtId="0" fontId="4" fillId="0" borderId="55" xfId="0" applyFont="1" applyBorder="1" applyAlignment="1">
      <alignment wrapText="1"/>
    </xf>
    <xf numFmtId="0" fontId="3" fillId="0" borderId="55" xfId="0" applyFont="1" applyBorder="1" applyAlignment="1">
      <alignment wrapText="1"/>
    </xf>
    <xf numFmtId="0" fontId="3" fillId="0" borderId="56" xfId="0" applyFont="1" applyBorder="1" applyAlignment="1">
      <alignment wrapText="1"/>
    </xf>
    <xf numFmtId="0" fontId="3" fillId="0" borderId="17" xfId="0" applyFont="1" applyBorder="1" applyAlignment="1">
      <alignment wrapText="1"/>
    </xf>
    <xf numFmtId="0" fontId="3" fillId="0" borderId="18" xfId="0" applyFont="1" applyBorder="1" applyAlignment="1">
      <alignment wrapText="1"/>
    </xf>
    <xf numFmtId="0" fontId="3" fillId="0" borderId="23" xfId="0" applyFont="1" applyBorder="1" applyAlignment="1">
      <alignment wrapText="1"/>
    </xf>
    <xf numFmtId="0" fontId="3" fillId="0" borderId="57" xfId="0" applyFont="1" applyBorder="1" applyAlignment="1">
      <alignment wrapText="1"/>
    </xf>
    <xf numFmtId="0" fontId="3" fillId="0" borderId="22" xfId="0" applyFont="1" applyBorder="1" applyAlignment="1">
      <alignment wrapText="1"/>
    </xf>
    <xf numFmtId="0" fontId="28" fillId="0" borderId="45" xfId="0" applyFont="1" applyFill="1" applyBorder="1" applyAlignment="1">
      <alignment horizontal="center" wrapText="1"/>
    </xf>
    <xf numFmtId="0" fontId="3" fillId="0" borderId="58" xfId="0" applyFont="1" applyFill="1" applyBorder="1" applyAlignment="1">
      <alignment horizontal="center" vertical="center" wrapText="1"/>
    </xf>
    <xf numFmtId="0" fontId="31" fillId="0" borderId="24" xfId="0" applyFont="1" applyFill="1" applyBorder="1" applyAlignment="1">
      <alignment vertical="center"/>
    </xf>
    <xf numFmtId="0" fontId="32" fillId="0" borderId="33" xfId="0" applyFont="1" applyBorder="1" applyAlignment="1">
      <alignment vertical="center"/>
    </xf>
    <xf numFmtId="0" fontId="32" fillId="0" borderId="34" xfId="0" applyFont="1" applyBorder="1" applyAlignment="1">
      <alignment vertical="center"/>
    </xf>
    <xf numFmtId="0" fontId="3" fillId="26" borderId="11" xfId="0" applyFont="1" applyFill="1" applyBorder="1" applyAlignment="1">
      <alignment horizontal="center" vertical="center" wrapText="1"/>
    </xf>
    <xf numFmtId="0" fontId="3" fillId="26" borderId="12" xfId="0" applyFont="1" applyFill="1" applyBorder="1" applyAlignment="1">
      <alignment horizontal="center" vertical="center" wrapText="1"/>
    </xf>
    <xf numFmtId="0" fontId="3" fillId="26" borderId="13" xfId="0" applyFont="1" applyFill="1" applyBorder="1" applyAlignment="1">
      <alignment horizontal="center" vertical="center" wrapText="1"/>
    </xf>
    <xf numFmtId="0" fontId="3" fillId="26" borderId="27" xfId="0" applyFont="1" applyFill="1" applyBorder="1" applyAlignment="1">
      <alignment horizontal="center" vertical="center" wrapText="1"/>
    </xf>
    <xf numFmtId="0" fontId="3" fillId="26" borderId="49" xfId="0" applyFont="1" applyFill="1" applyBorder="1" applyAlignment="1">
      <alignment wrapText="1"/>
    </xf>
    <xf numFmtId="168" fontId="6" fillId="17" borderId="24" xfId="0" applyNumberFormat="1" applyFont="1" applyFill="1" applyBorder="1" applyAlignment="1" applyProtection="1">
      <alignment horizontal="center" vertical="center" wrapText="1"/>
      <protection/>
    </xf>
    <xf numFmtId="0" fontId="3" fillId="0" borderId="59" xfId="0" applyFont="1" applyBorder="1" applyAlignment="1">
      <alignment horizontal="center" vertical="center" wrapText="1"/>
    </xf>
    <xf numFmtId="168" fontId="3" fillId="0" borderId="11" xfId="0" applyNumberFormat="1" applyFont="1" applyFill="1" applyBorder="1" applyAlignment="1" applyProtection="1">
      <alignment horizontal="right"/>
      <protection/>
    </xf>
    <xf numFmtId="0" fontId="3" fillId="0" borderId="60" xfId="0" applyFont="1" applyFill="1" applyBorder="1" applyAlignment="1">
      <alignment horizontal="center"/>
    </xf>
    <xf numFmtId="168" fontId="3" fillId="0" borderId="12" xfId="0" applyNumberFormat="1" applyFont="1" applyFill="1" applyBorder="1" applyAlignment="1" applyProtection="1">
      <alignment horizontal="right"/>
      <protection/>
    </xf>
    <xf numFmtId="168" fontId="3" fillId="0" borderId="27" xfId="0" applyNumberFormat="1" applyFont="1" applyFill="1" applyBorder="1" applyAlignment="1" applyProtection="1">
      <alignment horizontal="right"/>
      <protection/>
    </xf>
    <xf numFmtId="0" fontId="3" fillId="0" borderId="61" xfId="0" applyFont="1" applyFill="1" applyBorder="1" applyAlignment="1">
      <alignment horizontal="center"/>
    </xf>
    <xf numFmtId="0" fontId="3" fillId="0" borderId="62" xfId="0" applyFont="1" applyFill="1" applyBorder="1" applyAlignment="1">
      <alignment horizontal="center"/>
    </xf>
    <xf numFmtId="168" fontId="3" fillId="0" borderId="13" xfId="0" applyNumberFormat="1" applyFont="1" applyFill="1" applyBorder="1" applyAlignment="1" applyProtection="1">
      <alignment horizontal="right"/>
      <protection/>
    </xf>
    <xf numFmtId="0" fontId="3" fillId="0" borderId="63" xfId="0" applyFont="1" applyFill="1" applyBorder="1" applyAlignment="1">
      <alignment horizontal="center"/>
    </xf>
    <xf numFmtId="168" fontId="3" fillId="0" borderId="14" xfId="0" applyNumberFormat="1" applyFont="1" applyFill="1" applyBorder="1" applyAlignment="1" applyProtection="1">
      <alignment horizontal="right"/>
      <protection/>
    </xf>
    <xf numFmtId="0" fontId="3" fillId="0" borderId="64" xfId="0" applyFont="1" applyFill="1" applyBorder="1" applyAlignment="1">
      <alignment horizontal="center"/>
    </xf>
    <xf numFmtId="168" fontId="3" fillId="0" borderId="24" xfId="0" applyNumberFormat="1" applyFont="1" applyFill="1" applyBorder="1" applyAlignment="1" applyProtection="1">
      <alignment horizontal="right"/>
      <protection/>
    </xf>
    <xf numFmtId="0" fontId="3" fillId="0" borderId="59" xfId="0" applyFont="1" applyFill="1" applyBorder="1" applyAlignment="1">
      <alignment horizontal="center"/>
    </xf>
    <xf numFmtId="168" fontId="3" fillId="26" borderId="14" xfId="0" applyNumberFormat="1" applyFont="1" applyFill="1" applyBorder="1" applyAlignment="1" applyProtection="1">
      <alignment horizontal="right"/>
      <protection/>
    </xf>
    <xf numFmtId="0" fontId="3" fillId="26" borderId="61" xfId="0" applyFont="1" applyFill="1" applyBorder="1" applyAlignment="1">
      <alignment horizontal="center"/>
    </xf>
    <xf numFmtId="168" fontId="3" fillId="26" borderId="27" xfId="0" applyNumberFormat="1" applyFont="1" applyFill="1" applyBorder="1" applyAlignment="1" applyProtection="1">
      <alignment horizontal="right"/>
      <protection/>
    </xf>
    <xf numFmtId="0" fontId="3" fillId="26" borderId="62" xfId="0" applyFont="1" applyFill="1" applyBorder="1" applyAlignment="1">
      <alignment horizontal="center"/>
    </xf>
    <xf numFmtId="168" fontId="3" fillId="26" borderId="11" xfId="0" applyNumberFormat="1" applyFont="1" applyFill="1" applyBorder="1" applyAlignment="1" applyProtection="1">
      <alignment horizontal="right"/>
      <protection/>
    </xf>
    <xf numFmtId="0" fontId="3" fillId="26" borderId="60" xfId="0" applyFont="1" applyFill="1" applyBorder="1" applyAlignment="1">
      <alignment horizontal="center"/>
    </xf>
    <xf numFmtId="168" fontId="3" fillId="26" borderId="12" xfId="0" applyNumberFormat="1" applyFont="1" applyFill="1" applyBorder="1" applyAlignment="1" applyProtection="1">
      <alignment horizontal="right"/>
      <protection/>
    </xf>
    <xf numFmtId="168" fontId="3" fillId="26" borderId="13" xfId="0" applyNumberFormat="1" applyFont="1" applyFill="1" applyBorder="1" applyAlignment="1" applyProtection="1">
      <alignment horizontal="right"/>
      <protection/>
    </xf>
    <xf numFmtId="0" fontId="3" fillId="26" borderId="63" xfId="0" applyFont="1" applyFill="1" applyBorder="1" applyAlignment="1">
      <alignment horizontal="center"/>
    </xf>
    <xf numFmtId="9" fontId="3" fillId="0" borderId="0" xfId="0" applyNumberFormat="1" applyFont="1" applyAlignment="1">
      <alignment/>
    </xf>
    <xf numFmtId="9" fontId="3" fillId="0" borderId="0" xfId="55"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Input" xfId="49"/>
    <cellStyle name="Linked Cell" xfId="50"/>
    <cellStyle name="Neutral" xfId="51"/>
    <cellStyle name="Normal 2" xfId="52"/>
    <cellStyle name="Note" xfId="53"/>
    <cellStyle name="Followed Hyperlink" xfId="54"/>
    <cellStyle name="Percent" xfId="55"/>
    <cellStyle name="Output" xfId="56"/>
    <cellStyle name="Title" xfId="57"/>
    <cellStyle name="Total" xfId="58"/>
    <cellStyle name="Currency" xfId="59"/>
    <cellStyle name="Currency [0]" xfId="60"/>
    <cellStyle name="Comma" xfId="61"/>
    <cellStyle name="Comma [0]"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85725</xdr:rowOff>
    </xdr:from>
    <xdr:to>
      <xdr:col>1</xdr:col>
      <xdr:colOff>1057275</xdr:colOff>
      <xdr:row>5</xdr:row>
      <xdr:rowOff>142875</xdr:rowOff>
    </xdr:to>
    <xdr:pic>
      <xdr:nvPicPr>
        <xdr:cNvPr id="1" name="Picture 2" descr="LOGOTIP-ESS-SLO"/>
        <xdr:cNvPicPr preferRelativeResize="1">
          <a:picLocks noChangeAspect="1"/>
        </xdr:cNvPicPr>
      </xdr:nvPicPr>
      <xdr:blipFill>
        <a:blip r:embed="rId1"/>
        <a:stretch>
          <a:fillRect/>
        </a:stretch>
      </xdr:blipFill>
      <xdr:spPr>
        <a:xfrm>
          <a:off x="0" y="85725"/>
          <a:ext cx="290512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V539"/>
  <sheetViews>
    <sheetView tabSelected="1" zoomScale="85" zoomScaleNormal="85" zoomScalePageLayoutView="0" workbookViewId="0" topLeftCell="O359">
      <selection activeCell="T23" sqref="T23:V539"/>
    </sheetView>
  </sheetViews>
  <sheetFormatPr defaultColWidth="9.140625" defaultRowHeight="12" customHeight="1"/>
  <cols>
    <col min="1" max="1" width="27.7109375" style="4" customWidth="1"/>
    <col min="2" max="2" width="15.8515625" style="4" customWidth="1"/>
    <col min="3" max="3" width="26.57421875" style="4" customWidth="1"/>
    <col min="4" max="4" width="22.00390625" style="4" customWidth="1"/>
    <col min="5" max="5" width="9.140625" style="4" customWidth="1"/>
    <col min="6" max="6" width="11.140625" style="4" customWidth="1"/>
    <col min="7" max="7" width="7.57421875" style="4" customWidth="1"/>
    <col min="8" max="8" width="37.140625" style="4" customWidth="1"/>
    <col min="9" max="9" width="8.8515625" style="4" customWidth="1"/>
    <col min="10" max="10" width="8.7109375" style="4" customWidth="1"/>
    <col min="11" max="11" width="53.8515625" style="4" customWidth="1"/>
    <col min="12" max="12" width="35.421875" style="149" customWidth="1"/>
    <col min="13" max="13" width="10.421875" style="4" customWidth="1"/>
    <col min="14" max="14" width="52.00390625" style="4" customWidth="1"/>
    <col min="15" max="15" width="54.00390625" style="4" customWidth="1"/>
    <col min="16" max="16" width="25.7109375" style="4" customWidth="1"/>
    <col min="17" max="17" width="11.421875" style="4" customWidth="1"/>
    <col min="18" max="18" width="9.57421875" style="4" customWidth="1"/>
    <col min="19" max="19" width="13.00390625" style="4" customWidth="1"/>
    <col min="20" max="21" width="17.28125" style="4" customWidth="1"/>
    <col min="22" max="16384" width="9.140625" style="4" customWidth="1"/>
  </cols>
  <sheetData>
    <row r="2" ht="12" customHeight="1" thickBot="1"/>
    <row r="3" spans="3:19" ht="12" customHeight="1" thickBot="1" thickTop="1">
      <c r="C3" s="297" t="s">
        <v>511</v>
      </c>
      <c r="D3" s="35" t="s">
        <v>8</v>
      </c>
      <c r="E3" s="299" t="s">
        <v>982</v>
      </c>
      <c r="F3" s="300"/>
      <c r="G3" s="301"/>
      <c r="H3" s="302"/>
      <c r="I3" s="34"/>
      <c r="J3" s="294" t="s">
        <v>29</v>
      </c>
      <c r="K3" s="295"/>
      <c r="L3" s="296" t="s">
        <v>983</v>
      </c>
      <c r="M3" s="296"/>
      <c r="N3" s="296"/>
      <c r="O3" s="296"/>
      <c r="P3" s="36"/>
      <c r="Q3" s="1"/>
      <c r="R3" s="3"/>
      <c r="S3" s="1"/>
    </row>
    <row r="4" spans="3:19" ht="12" customHeight="1">
      <c r="C4" s="298"/>
      <c r="D4" s="35" t="s">
        <v>9</v>
      </c>
      <c r="E4" s="303" t="s">
        <v>970</v>
      </c>
      <c r="F4" s="291"/>
      <c r="G4" s="291"/>
      <c r="H4" s="304"/>
      <c r="I4" s="34"/>
      <c r="J4" s="52" t="s">
        <v>30</v>
      </c>
      <c r="K4" s="47"/>
      <c r="L4" s="291" t="s">
        <v>984</v>
      </c>
      <c r="M4" s="291"/>
      <c r="N4" s="291"/>
      <c r="O4" s="291"/>
      <c r="P4" s="37"/>
      <c r="Q4" s="1"/>
      <c r="R4" s="3"/>
      <c r="S4" s="1"/>
    </row>
    <row r="5" spans="3:19" ht="12" customHeight="1">
      <c r="C5" s="83" t="s">
        <v>512</v>
      </c>
      <c r="D5" s="35" t="s">
        <v>10</v>
      </c>
      <c r="E5" s="46" t="s">
        <v>971</v>
      </c>
      <c r="F5" s="7"/>
      <c r="G5" s="7"/>
      <c r="H5" s="47"/>
      <c r="I5" s="7"/>
      <c r="J5" s="52" t="s">
        <v>31</v>
      </c>
      <c r="K5" s="47"/>
      <c r="L5" s="291" t="s">
        <v>985</v>
      </c>
      <c r="M5" s="291"/>
      <c r="N5" s="291"/>
      <c r="O5" s="291"/>
      <c r="P5" s="37"/>
      <c r="Q5" s="1"/>
      <c r="R5" s="3"/>
      <c r="S5" s="1"/>
    </row>
    <row r="6" spans="4:19" ht="12" customHeight="1" thickBot="1">
      <c r="D6" s="35" t="s">
        <v>11</v>
      </c>
      <c r="E6" s="46" t="s">
        <v>972</v>
      </c>
      <c r="F6" s="7"/>
      <c r="G6" s="7"/>
      <c r="H6" s="47"/>
      <c r="I6" s="7"/>
      <c r="J6" s="53" t="s">
        <v>32</v>
      </c>
      <c r="K6" s="51"/>
      <c r="L6" s="34" t="s">
        <v>986</v>
      </c>
      <c r="M6" s="2"/>
      <c r="N6" s="1"/>
      <c r="O6" s="1"/>
      <c r="P6" s="37"/>
      <c r="Q6" s="1"/>
      <c r="R6" s="3"/>
      <c r="S6" s="1"/>
    </row>
    <row r="7" spans="3:20" ht="12" customHeight="1">
      <c r="C7" s="6"/>
      <c r="D7" s="35" t="s">
        <v>12</v>
      </c>
      <c r="E7" s="46" t="s">
        <v>973</v>
      </c>
      <c r="F7" s="7"/>
      <c r="G7" s="7"/>
      <c r="H7" s="47"/>
      <c r="I7" s="7"/>
      <c r="J7" s="7"/>
      <c r="K7" s="8"/>
      <c r="L7" s="290" t="s">
        <v>987</v>
      </c>
      <c r="M7" s="291"/>
      <c r="N7" s="291"/>
      <c r="O7" s="291"/>
      <c r="P7" s="37"/>
      <c r="Q7" s="1"/>
      <c r="R7" s="3"/>
      <c r="S7" s="1"/>
      <c r="T7" s="5"/>
    </row>
    <row r="8" spans="3:20" ht="12" customHeight="1">
      <c r="C8" s="6"/>
      <c r="D8" s="35" t="s">
        <v>13</v>
      </c>
      <c r="E8" s="46" t="s">
        <v>974</v>
      </c>
      <c r="F8" s="7"/>
      <c r="G8" s="7"/>
      <c r="H8" s="47"/>
      <c r="I8" s="7"/>
      <c r="J8" s="7"/>
      <c r="K8" s="8"/>
      <c r="L8" s="290" t="s">
        <v>988</v>
      </c>
      <c r="M8" s="291"/>
      <c r="N8" s="291"/>
      <c r="O8" s="291"/>
      <c r="P8" s="37"/>
      <c r="Q8" s="1"/>
      <c r="R8" s="3"/>
      <c r="S8" s="1"/>
      <c r="T8" s="5"/>
    </row>
    <row r="9" spans="3:20" ht="12" customHeight="1">
      <c r="C9" s="6"/>
      <c r="D9" s="35" t="s">
        <v>14</v>
      </c>
      <c r="E9" s="46" t="s">
        <v>975</v>
      </c>
      <c r="F9" s="7"/>
      <c r="G9" s="7"/>
      <c r="H9" s="47"/>
      <c r="I9" s="7"/>
      <c r="J9" s="7"/>
      <c r="K9" s="8"/>
      <c r="L9" s="290" t="s">
        <v>989</v>
      </c>
      <c r="M9" s="291"/>
      <c r="N9" s="291"/>
      <c r="O9" s="291"/>
      <c r="P9" s="37"/>
      <c r="Q9" s="1"/>
      <c r="R9" s="3"/>
      <c r="S9" s="1"/>
      <c r="T9" s="5"/>
    </row>
    <row r="10" spans="3:20" ht="12" customHeight="1">
      <c r="C10" s="6"/>
      <c r="D10" s="35" t="s">
        <v>15</v>
      </c>
      <c r="E10" s="46" t="s">
        <v>976</v>
      </c>
      <c r="F10" s="7"/>
      <c r="G10" s="7"/>
      <c r="H10" s="47"/>
      <c r="I10" s="7"/>
      <c r="J10" s="7"/>
      <c r="K10" s="8"/>
      <c r="L10" s="290" t="s">
        <v>990</v>
      </c>
      <c r="M10" s="291"/>
      <c r="N10" s="291"/>
      <c r="O10" s="291"/>
      <c r="P10" s="37"/>
      <c r="Q10" s="1"/>
      <c r="R10" s="3"/>
      <c r="S10" s="1"/>
      <c r="T10" s="5"/>
    </row>
    <row r="11" spans="3:20" ht="12" customHeight="1">
      <c r="C11" s="6"/>
      <c r="D11" s="35" t="s">
        <v>16</v>
      </c>
      <c r="E11" s="303" t="s">
        <v>977</v>
      </c>
      <c r="F11" s="291"/>
      <c r="G11" s="291"/>
      <c r="H11" s="304"/>
      <c r="I11" s="34"/>
      <c r="J11" s="34"/>
      <c r="K11" s="8"/>
      <c r="L11" s="290" t="s">
        <v>991</v>
      </c>
      <c r="M11" s="291"/>
      <c r="N11" s="291"/>
      <c r="O11" s="291"/>
      <c r="P11" s="37"/>
      <c r="Q11" s="1"/>
      <c r="R11" s="3"/>
      <c r="S11" s="1"/>
      <c r="T11" s="5"/>
    </row>
    <row r="12" spans="1:20" ht="12" customHeight="1">
      <c r="A12" s="60" t="s">
        <v>36</v>
      </c>
      <c r="C12" s="6"/>
      <c r="D12" s="35" t="s">
        <v>17</v>
      </c>
      <c r="E12" s="46" t="s">
        <v>978</v>
      </c>
      <c r="F12" s="7"/>
      <c r="G12" s="7"/>
      <c r="H12" s="47"/>
      <c r="I12" s="7"/>
      <c r="J12" s="7"/>
      <c r="K12" s="8"/>
      <c r="L12" s="288" t="s">
        <v>992</v>
      </c>
      <c r="M12" s="289"/>
      <c r="N12" s="289"/>
      <c r="O12" s="289"/>
      <c r="P12" s="37"/>
      <c r="Q12" s="1"/>
      <c r="R12" s="3"/>
      <c r="S12" s="1"/>
      <c r="T12" s="5"/>
    </row>
    <row r="13" spans="1:20" ht="12" customHeight="1">
      <c r="A13" s="61" t="s">
        <v>33</v>
      </c>
      <c r="C13" s="6"/>
      <c r="D13" s="35" t="s">
        <v>18</v>
      </c>
      <c r="E13" s="303" t="s">
        <v>979</v>
      </c>
      <c r="F13" s="291"/>
      <c r="G13" s="291"/>
      <c r="H13" s="304"/>
      <c r="I13" s="34"/>
      <c r="J13" s="34"/>
      <c r="K13" s="8"/>
      <c r="L13" s="290" t="s">
        <v>1</v>
      </c>
      <c r="M13" s="291"/>
      <c r="N13" s="291"/>
      <c r="O13" s="291"/>
      <c r="P13" s="37"/>
      <c r="Q13" s="1"/>
      <c r="R13" s="3"/>
      <c r="S13" s="1"/>
      <c r="T13" s="5"/>
    </row>
    <row r="14" spans="1:20" ht="12" customHeight="1" thickBot="1">
      <c r="A14" s="61" t="s">
        <v>34</v>
      </c>
      <c r="C14" s="6"/>
      <c r="D14" s="35" t="s">
        <v>19</v>
      </c>
      <c r="E14" s="46" t="s">
        <v>980</v>
      </c>
      <c r="F14" s="7"/>
      <c r="G14" s="7"/>
      <c r="H14" s="47"/>
      <c r="I14" s="7"/>
      <c r="J14" s="7"/>
      <c r="K14" s="8"/>
      <c r="L14" s="292" t="s">
        <v>2</v>
      </c>
      <c r="M14" s="293"/>
      <c r="N14" s="293"/>
      <c r="O14" s="293"/>
      <c r="P14" s="38"/>
      <c r="Q14" s="1"/>
      <c r="R14" s="3"/>
      <c r="S14" s="1"/>
      <c r="T14" s="5"/>
    </row>
    <row r="15" spans="1:20" ht="12" customHeight="1" thickTop="1">
      <c r="A15" s="61" t="s">
        <v>35</v>
      </c>
      <c r="C15" s="6"/>
      <c r="D15" s="35" t="s">
        <v>20</v>
      </c>
      <c r="E15" s="46" t="s">
        <v>981</v>
      </c>
      <c r="F15" s="7"/>
      <c r="G15" s="7"/>
      <c r="H15" s="47"/>
      <c r="I15" s="7"/>
      <c r="J15" s="7"/>
      <c r="K15" s="7"/>
      <c r="L15" s="34"/>
      <c r="M15" s="9"/>
      <c r="R15" s="5"/>
      <c r="T15" s="5"/>
    </row>
    <row r="16" spans="1:20" ht="12" customHeight="1">
      <c r="A16" s="6"/>
      <c r="C16" s="6"/>
      <c r="D16" s="35" t="s">
        <v>21</v>
      </c>
      <c r="E16" s="46" t="s">
        <v>7</v>
      </c>
      <c r="F16" s="7"/>
      <c r="G16" s="7"/>
      <c r="H16" s="47"/>
      <c r="I16" s="7"/>
      <c r="J16" s="7"/>
      <c r="K16" s="7"/>
      <c r="L16" s="34"/>
      <c r="M16" s="9"/>
      <c r="R16" s="5"/>
      <c r="T16" s="5"/>
    </row>
    <row r="17" spans="1:20" ht="12" customHeight="1" thickBot="1">
      <c r="A17" s="6"/>
      <c r="C17" s="6"/>
      <c r="D17" s="35" t="s">
        <v>22</v>
      </c>
      <c r="E17" s="305" t="s">
        <v>6</v>
      </c>
      <c r="F17" s="306"/>
      <c r="G17" s="306"/>
      <c r="H17" s="307"/>
      <c r="I17" s="34"/>
      <c r="J17" s="34"/>
      <c r="K17" s="7"/>
      <c r="L17" s="34"/>
      <c r="M17" s="9"/>
      <c r="R17" s="5"/>
      <c r="T17" s="5"/>
    </row>
    <row r="18" spans="1:18" ht="12" customHeight="1">
      <c r="A18" s="6"/>
      <c r="B18" s="1"/>
      <c r="C18" s="2"/>
      <c r="D18" s="1"/>
      <c r="E18" s="34"/>
      <c r="F18" s="34"/>
      <c r="G18" s="34"/>
      <c r="H18" s="34"/>
      <c r="I18" s="34"/>
      <c r="J18" s="34"/>
      <c r="K18" s="7"/>
      <c r="L18" s="34"/>
      <c r="M18" s="9"/>
      <c r="R18" s="5"/>
    </row>
    <row r="19" spans="1:20" ht="12" customHeight="1">
      <c r="A19" s="6"/>
      <c r="B19" s="1"/>
      <c r="C19" s="2"/>
      <c r="D19" s="1"/>
      <c r="E19" s="34"/>
      <c r="F19" s="34"/>
      <c r="G19" s="34"/>
      <c r="H19" s="34"/>
      <c r="I19" s="34"/>
      <c r="J19" s="34"/>
      <c r="K19" s="7" t="str">
        <f>CONCATENATE("AA ",G23,".1")</f>
        <v>AA IO - 1.1</v>
      </c>
      <c r="L19" s="34"/>
      <c r="M19" s="9"/>
      <c r="R19" s="5"/>
      <c r="T19" s="5"/>
    </row>
    <row r="20" spans="1:20" ht="12" customHeight="1">
      <c r="A20" s="45" t="s">
        <v>23</v>
      </c>
      <c r="B20" s="1"/>
      <c r="C20" s="2"/>
      <c r="D20" s="1"/>
      <c r="E20" s="34"/>
      <c r="F20" s="34"/>
      <c r="G20" s="34"/>
      <c r="H20" s="34"/>
      <c r="I20" s="34"/>
      <c r="J20" s="34"/>
      <c r="K20" s="7" t="str">
        <f>CONCATENATE("AA ",G24,".1")</f>
        <v>AA .1</v>
      </c>
      <c r="L20" s="34"/>
      <c r="M20" s="9"/>
      <c r="R20" s="5"/>
      <c r="T20" s="5"/>
    </row>
    <row r="21" spans="1:20" ht="12" customHeight="1" thickBot="1">
      <c r="A21" s="35" t="s">
        <v>24</v>
      </c>
      <c r="C21" s="2"/>
      <c r="E21" s="1"/>
      <c r="F21" s="1"/>
      <c r="G21" s="1"/>
      <c r="H21" s="1"/>
      <c r="I21" s="1"/>
      <c r="J21" s="1"/>
      <c r="K21" s="10"/>
      <c r="M21" s="9"/>
      <c r="R21" s="5"/>
      <c r="T21" s="5"/>
    </row>
    <row r="22" spans="1:22" s="10" customFormat="1" ht="69" thickBot="1" thickTop="1">
      <c r="A22" s="58" t="s">
        <v>964</v>
      </c>
      <c r="B22" s="59" t="s">
        <v>965</v>
      </c>
      <c r="C22" s="55" t="s">
        <v>5</v>
      </c>
      <c r="D22" s="55" t="s">
        <v>962</v>
      </c>
      <c r="E22" s="55" t="s">
        <v>963</v>
      </c>
      <c r="F22" s="55" t="s">
        <v>25</v>
      </c>
      <c r="G22" s="55" t="s">
        <v>26</v>
      </c>
      <c r="H22" s="55" t="s">
        <v>961</v>
      </c>
      <c r="I22" s="55" t="s">
        <v>28</v>
      </c>
      <c r="J22" s="55" t="s">
        <v>27</v>
      </c>
      <c r="K22" s="55" t="s">
        <v>3</v>
      </c>
      <c r="L22" s="55"/>
      <c r="M22" s="55" t="s">
        <v>4</v>
      </c>
      <c r="N22" s="55" t="s">
        <v>966</v>
      </c>
      <c r="O22" s="55" t="s">
        <v>390</v>
      </c>
      <c r="P22" s="56" t="s">
        <v>967</v>
      </c>
      <c r="Q22" s="56" t="s">
        <v>968</v>
      </c>
      <c r="R22" s="57" t="s">
        <v>960</v>
      </c>
      <c r="S22" s="54" t="s">
        <v>969</v>
      </c>
      <c r="T22" s="318" t="s">
        <v>435</v>
      </c>
      <c r="U22" s="318" t="s">
        <v>436</v>
      </c>
      <c r="V22" s="319" t="s">
        <v>0</v>
      </c>
    </row>
    <row r="23" spans="1:22" s="12" customFormat="1" ht="12" customHeight="1" thickBot="1" thickTop="1">
      <c r="A23" s="236" t="str">
        <f>"Pomorski zakonik  
(Ur.l. RS, št. 26/2001, 21/2002, 110/2002-ZGO-1, 2/2004, 37/2004-UPB1, 98/2005, 49/2006, 120/2006-UPB2)"</f>
        <v>Pomorski zakonik  
(Ur.l. RS, št. 26/2001, 21/2002, 110/2002-ZGO-1, 2/2004, 37/2004-UPB1, 98/2005, 49/2006, 120/2006-UPB2)</v>
      </c>
      <c r="B23" s="257"/>
      <c r="C23" s="257" t="s">
        <v>37</v>
      </c>
      <c r="D23" s="257"/>
      <c r="E23" s="257" t="s">
        <v>38</v>
      </c>
      <c r="F23" s="257" t="s">
        <v>39</v>
      </c>
      <c r="G23" s="261" t="s">
        <v>622</v>
      </c>
      <c r="H23" s="257" t="s">
        <v>338</v>
      </c>
      <c r="I23" s="259">
        <v>7</v>
      </c>
      <c r="J23" s="100" t="e">
        <f>CONCATENATE("AA ",#REF!,".",#REF!,".")</f>
        <v>#REF!</v>
      </c>
      <c r="K23" s="180" t="s">
        <v>40</v>
      </c>
      <c r="L23" s="213"/>
      <c r="M23" s="39">
        <v>1</v>
      </c>
      <c r="N23" s="147" t="s">
        <v>250</v>
      </c>
      <c r="O23" s="202" t="s">
        <v>315</v>
      </c>
      <c r="P23" s="11">
        <v>2</v>
      </c>
      <c r="Q23" s="11">
        <v>0.5</v>
      </c>
      <c r="R23" s="11" t="s">
        <v>343</v>
      </c>
      <c r="S23" s="88">
        <v>9.37</v>
      </c>
      <c r="T23" s="320">
        <v>1.5616666666666665</v>
      </c>
      <c r="U23" s="320">
        <v>0.15616666666666668</v>
      </c>
      <c r="V23" s="321">
        <v>0.1</v>
      </c>
    </row>
    <row r="24" spans="1:22" s="12" customFormat="1" ht="12" customHeight="1" thickBot="1" thickTop="1">
      <c r="A24" s="237"/>
      <c r="B24" s="258"/>
      <c r="C24" s="257"/>
      <c r="D24" s="257"/>
      <c r="E24" s="257"/>
      <c r="F24" s="257"/>
      <c r="G24" s="261"/>
      <c r="H24" s="258"/>
      <c r="I24" s="259"/>
      <c r="J24" s="101" t="e">
        <f>CONCATENATE("AA ",#REF!,".",#REF!,".")</f>
        <v>#REF!</v>
      </c>
      <c r="K24" s="122" t="s">
        <v>174</v>
      </c>
      <c r="L24" s="214"/>
      <c r="M24" s="40">
        <v>5</v>
      </c>
      <c r="N24" s="94" t="s">
        <v>250</v>
      </c>
      <c r="O24" s="203" t="s">
        <v>315</v>
      </c>
      <c r="P24" s="14">
        <v>2</v>
      </c>
      <c r="Q24" s="14">
        <v>0.5</v>
      </c>
      <c r="R24" s="14" t="s">
        <v>343</v>
      </c>
      <c r="S24" s="88">
        <v>9.37</v>
      </c>
      <c r="T24" s="322">
        <v>3.123333333333333</v>
      </c>
      <c r="U24" s="323">
        <v>2.811</v>
      </c>
      <c r="V24" s="324">
        <v>0.9</v>
      </c>
    </row>
    <row r="25" spans="1:22" s="12" customFormat="1" ht="12" customHeight="1" thickBot="1" thickTop="1">
      <c r="A25" s="237"/>
      <c r="B25" s="258"/>
      <c r="C25" s="257"/>
      <c r="D25" s="257"/>
      <c r="E25" s="257"/>
      <c r="F25" s="257"/>
      <c r="G25" s="261"/>
      <c r="H25" s="258"/>
      <c r="I25" s="259"/>
      <c r="J25" s="101" t="e">
        <f>CONCATENATE("AA ",#REF!,".",#REF!,".")</f>
        <v>#REF!</v>
      </c>
      <c r="K25" s="25" t="s">
        <v>340</v>
      </c>
      <c r="L25" s="84"/>
      <c r="M25" s="40">
        <v>10</v>
      </c>
      <c r="N25" s="94" t="s">
        <v>250</v>
      </c>
      <c r="O25" s="203" t="s">
        <v>315</v>
      </c>
      <c r="P25" s="14">
        <v>2</v>
      </c>
      <c r="Q25" s="14">
        <v>0.5</v>
      </c>
      <c r="R25" s="14" t="s">
        <v>343</v>
      </c>
      <c r="S25" s="88">
        <v>9.37</v>
      </c>
      <c r="T25" s="322">
        <v>1.0680833333333333</v>
      </c>
      <c r="U25" s="323">
        <v>0.10680833333333334</v>
      </c>
      <c r="V25" s="324">
        <v>0.1</v>
      </c>
    </row>
    <row r="26" spans="1:22" s="12" customFormat="1" ht="12" customHeight="1" thickBot="1" thickTop="1">
      <c r="A26" s="237"/>
      <c r="B26" s="258"/>
      <c r="C26" s="257"/>
      <c r="D26" s="257"/>
      <c r="E26" s="257"/>
      <c r="F26" s="257"/>
      <c r="G26" s="308"/>
      <c r="H26" s="258"/>
      <c r="I26" s="259"/>
      <c r="J26" s="101" t="e">
        <f>CONCATENATE("AA ",#REF!,".",#REF!,".")</f>
        <v>#REF!</v>
      </c>
      <c r="K26" s="181" t="s">
        <v>341</v>
      </c>
      <c r="L26" s="215"/>
      <c r="M26" s="41">
        <v>5</v>
      </c>
      <c r="N26" s="94" t="s">
        <v>250</v>
      </c>
      <c r="O26" s="203" t="s">
        <v>315</v>
      </c>
      <c r="P26" s="14">
        <v>2</v>
      </c>
      <c r="Q26" s="14">
        <v>0.5</v>
      </c>
      <c r="R26" s="17" t="s">
        <v>343</v>
      </c>
      <c r="S26" s="88">
        <v>9.37</v>
      </c>
      <c r="T26" s="322">
        <v>3.223333333333333</v>
      </c>
      <c r="U26" s="323">
        <v>0.32233333333333336</v>
      </c>
      <c r="V26" s="324">
        <v>0.1</v>
      </c>
    </row>
    <row r="27" spans="1:22" s="12" customFormat="1" ht="12" customHeight="1" thickBot="1" thickTop="1">
      <c r="A27" s="237"/>
      <c r="B27" s="258"/>
      <c r="C27" s="257"/>
      <c r="D27" s="257"/>
      <c r="E27" s="257"/>
      <c r="F27" s="257"/>
      <c r="G27" s="308"/>
      <c r="H27" s="258"/>
      <c r="I27" s="259"/>
      <c r="J27" s="81" t="e">
        <f>CONCATENATE("AA ",#REF!,".",#REF!,".")</f>
        <v>#REF!</v>
      </c>
      <c r="K27" s="182" t="s">
        <v>344</v>
      </c>
      <c r="L27" s="216"/>
      <c r="M27" s="66">
        <v>10</v>
      </c>
      <c r="N27" s="94" t="s">
        <v>250</v>
      </c>
      <c r="O27" s="204" t="s">
        <v>315</v>
      </c>
      <c r="P27" s="87">
        <v>2</v>
      </c>
      <c r="Q27" s="87">
        <v>0.5</v>
      </c>
      <c r="R27" s="68" t="s">
        <v>343</v>
      </c>
      <c r="S27" s="118">
        <v>9.37</v>
      </c>
      <c r="T27" s="323">
        <v>1.0680833333333333</v>
      </c>
      <c r="U27" s="323">
        <v>0.10680833333333334</v>
      </c>
      <c r="V27" s="325">
        <v>0.1</v>
      </c>
    </row>
    <row r="28" spans="1:22" s="133" customFormat="1" ht="12" customHeight="1" thickBot="1" thickTop="1">
      <c r="A28" s="236" t="str">
        <f>"Pomorski zakonik  
(Ur.l. RS, št. 26/2001, 21/2002, 110/2002-ZGO-1, 2/2004, 37/2004-UPB1, 98/2005, 49/2006, 120/2006-UPB2)"</f>
        <v>Pomorski zakonik  
(Ur.l. RS, št. 26/2001, 21/2002, 110/2002-ZGO-1, 2/2004, 37/2004-UPB1, 98/2005, 49/2006, 120/2006-UPB2)</v>
      </c>
      <c r="B28" s="257"/>
      <c r="C28" s="257">
        <v>11</v>
      </c>
      <c r="D28" s="257"/>
      <c r="E28" s="257" t="s">
        <v>38</v>
      </c>
      <c r="F28" s="257" t="s">
        <v>39</v>
      </c>
      <c r="G28" s="261" t="s">
        <v>623</v>
      </c>
      <c r="H28" s="257" t="s">
        <v>41</v>
      </c>
      <c r="I28" s="262">
        <v>2</v>
      </c>
      <c r="J28" s="62" t="e">
        <f>CONCATENATE("AA ",#REF!,".",#REF!,".")</f>
        <v>#REF!</v>
      </c>
      <c r="K28" s="180" t="s">
        <v>40</v>
      </c>
      <c r="L28" s="180"/>
      <c r="M28" s="39">
        <v>1</v>
      </c>
      <c r="N28" s="95" t="s">
        <v>246</v>
      </c>
      <c r="O28" s="205" t="s">
        <v>315</v>
      </c>
      <c r="P28" s="21">
        <v>0</v>
      </c>
      <c r="Q28" s="21">
        <v>1</v>
      </c>
      <c r="R28" s="21" t="s">
        <v>347</v>
      </c>
      <c r="S28" s="90">
        <v>9.37</v>
      </c>
      <c r="T28" s="320">
        <v>0</v>
      </c>
      <c r="U28" s="320">
        <v>0</v>
      </c>
      <c r="V28" s="321">
        <v>0.1</v>
      </c>
    </row>
    <row r="29" spans="1:22" s="12" customFormat="1" ht="12" customHeight="1" thickBot="1" thickTop="1">
      <c r="A29" s="237"/>
      <c r="B29" s="258"/>
      <c r="C29" s="257"/>
      <c r="D29" s="257"/>
      <c r="E29" s="257"/>
      <c r="F29" s="257"/>
      <c r="G29" s="261"/>
      <c r="H29" s="258"/>
      <c r="I29" s="262"/>
      <c r="J29" s="63" t="e">
        <f>CONCATENATE("AA ",#REF!,".",#REF!,".")</f>
        <v>#REF!</v>
      </c>
      <c r="K29" s="122" t="s">
        <v>345</v>
      </c>
      <c r="L29" s="122"/>
      <c r="M29" s="40">
        <v>10</v>
      </c>
      <c r="N29" s="97" t="s">
        <v>246</v>
      </c>
      <c r="O29" s="206" t="s">
        <v>315</v>
      </c>
      <c r="P29" s="14">
        <v>0</v>
      </c>
      <c r="Q29" s="14">
        <v>1</v>
      </c>
      <c r="R29" s="14" t="s">
        <v>347</v>
      </c>
      <c r="S29" s="88">
        <v>9.37</v>
      </c>
      <c r="T29" s="322">
        <v>0</v>
      </c>
      <c r="U29" s="323">
        <v>0</v>
      </c>
      <c r="V29" s="324">
        <v>0.1</v>
      </c>
    </row>
    <row r="30" spans="1:22" s="82" customFormat="1" ht="12" customHeight="1" thickBot="1" thickTop="1">
      <c r="A30" s="236" t="str">
        <f>"Pomorski zakonik  
(Ur.l. RS, št. 26/2001, 21/2002, 110/2002-ZGO-1, 2/2004, 37/2004-UPB1, 98/2005, 49/2006, 120/2006-UPB2)"</f>
        <v>Pomorski zakonik  
(Ur.l. RS, št. 26/2001, 21/2002, 110/2002-ZGO-1, 2/2004, 37/2004-UPB1, 98/2005, 49/2006, 120/2006-UPB2)</v>
      </c>
      <c r="B30" s="260"/>
      <c r="C30" s="257">
        <v>12</v>
      </c>
      <c r="D30" s="255"/>
      <c r="E30" s="257" t="s">
        <v>38</v>
      </c>
      <c r="F30" s="257" t="s">
        <v>39</v>
      </c>
      <c r="G30" s="261" t="s">
        <v>624</v>
      </c>
      <c r="H30" s="257" t="s">
        <v>42</v>
      </c>
      <c r="I30" s="262">
        <v>7</v>
      </c>
      <c r="J30" s="62" t="e">
        <f>CONCATENATE("AA ",#REF!,".",#REF!,".")</f>
        <v>#REF!</v>
      </c>
      <c r="K30" s="180" t="s">
        <v>366</v>
      </c>
      <c r="L30" s="180"/>
      <c r="M30" s="42">
        <v>1</v>
      </c>
      <c r="N30" s="95" t="s">
        <v>173</v>
      </c>
      <c r="O30" s="207" t="s">
        <v>315</v>
      </c>
      <c r="P30" s="76">
        <v>1</v>
      </c>
      <c r="Q30" s="76">
        <v>1</v>
      </c>
      <c r="R30" s="76" t="s">
        <v>343</v>
      </c>
      <c r="S30" s="22">
        <v>9.37</v>
      </c>
      <c r="T30" s="320">
        <v>0.7808333333333333</v>
      </c>
      <c r="U30" s="320">
        <v>0.07808333333333334</v>
      </c>
      <c r="V30" s="321">
        <v>0.1</v>
      </c>
    </row>
    <row r="31" spans="1:22" s="1" customFormat="1" ht="12" customHeight="1" thickBot="1" thickTop="1">
      <c r="A31" s="237"/>
      <c r="B31" s="260"/>
      <c r="C31" s="257"/>
      <c r="D31" s="255"/>
      <c r="E31" s="257"/>
      <c r="F31" s="257"/>
      <c r="G31" s="261"/>
      <c r="H31" s="258"/>
      <c r="I31" s="262"/>
      <c r="J31" s="63" t="e">
        <f>CONCATENATE("AA ",#REF!,".",#REF!,".")</f>
        <v>#REF!</v>
      </c>
      <c r="K31" s="122" t="s">
        <v>367</v>
      </c>
      <c r="L31" s="122"/>
      <c r="M31" s="41">
        <v>5</v>
      </c>
      <c r="N31" s="26" t="s">
        <v>173</v>
      </c>
      <c r="O31" s="206" t="s">
        <v>315</v>
      </c>
      <c r="P31" s="17">
        <v>1</v>
      </c>
      <c r="Q31" s="17">
        <v>1</v>
      </c>
      <c r="R31" s="17" t="s">
        <v>343</v>
      </c>
      <c r="S31" s="15">
        <v>9.37</v>
      </c>
      <c r="T31" s="322">
        <v>1.5616666666666665</v>
      </c>
      <c r="U31" s="322">
        <v>1.4055</v>
      </c>
      <c r="V31" s="324">
        <v>0.9</v>
      </c>
    </row>
    <row r="32" spans="1:22" s="80" customFormat="1" ht="12" customHeight="1" thickBot="1" thickTop="1">
      <c r="A32" s="263"/>
      <c r="B32" s="260"/>
      <c r="C32" s="257"/>
      <c r="D32" s="255"/>
      <c r="E32" s="257"/>
      <c r="F32" s="257"/>
      <c r="G32" s="261"/>
      <c r="H32" s="258"/>
      <c r="I32" s="262"/>
      <c r="J32" s="79" t="e">
        <f>CONCATENATE("AA ",#REF!,".",#REF!,".")</f>
        <v>#REF!</v>
      </c>
      <c r="K32" s="120" t="s">
        <v>368</v>
      </c>
      <c r="L32" s="120"/>
      <c r="M32" s="44">
        <v>10</v>
      </c>
      <c r="N32" s="97" t="s">
        <v>173</v>
      </c>
      <c r="O32" s="208" t="s">
        <v>315</v>
      </c>
      <c r="P32" s="33">
        <v>1</v>
      </c>
      <c r="Q32" s="33">
        <v>1</v>
      </c>
      <c r="R32" s="33" t="s">
        <v>343</v>
      </c>
      <c r="S32" s="18">
        <v>9.37</v>
      </c>
      <c r="T32" s="326">
        <v>1.0680833333333333</v>
      </c>
      <c r="U32" s="326">
        <v>0.10680833333333334</v>
      </c>
      <c r="V32" s="327">
        <v>0.1</v>
      </c>
    </row>
    <row r="33" spans="1:22" ht="12" customHeight="1" thickBot="1" thickTop="1">
      <c r="A33" s="236" t="str">
        <f>"Pomorski zakonik  
(Ur.l. RS, št. 26/2001, 21/2002, 110/2002-ZGO-1, 2/2004, 37/2004-UPB1, 98/2005, 49/2006, 120/2006-UPB2)"</f>
        <v>Pomorski zakonik  
(Ur.l. RS, št. 26/2001, 21/2002, 110/2002-ZGO-1, 2/2004, 37/2004-UPB1, 98/2005, 49/2006, 120/2006-UPB2)</v>
      </c>
      <c r="B33" s="260"/>
      <c r="C33" s="257">
        <v>16</v>
      </c>
      <c r="D33" s="255"/>
      <c r="E33" s="257" t="s">
        <v>38</v>
      </c>
      <c r="F33" s="257" t="s">
        <v>39</v>
      </c>
      <c r="G33" s="261" t="s">
        <v>625</v>
      </c>
      <c r="H33" s="257" t="s">
        <v>335</v>
      </c>
      <c r="I33" s="262">
        <v>7</v>
      </c>
      <c r="J33" s="81" t="e">
        <f>CONCATENATE("AA ",#REF!,".",#REF!,".")</f>
        <v>#REF!</v>
      </c>
      <c r="K33" s="183" t="s">
        <v>40</v>
      </c>
      <c r="L33" s="183"/>
      <c r="M33" s="43">
        <v>1</v>
      </c>
      <c r="N33" s="72" t="s">
        <v>247</v>
      </c>
      <c r="O33" s="209" t="s">
        <v>315</v>
      </c>
      <c r="P33" s="29">
        <v>0</v>
      </c>
      <c r="Q33" s="29">
        <v>1</v>
      </c>
      <c r="R33" s="29" t="s">
        <v>342</v>
      </c>
      <c r="S33" s="119">
        <v>9.37</v>
      </c>
      <c r="T33" s="328">
        <v>0</v>
      </c>
      <c r="U33" s="328">
        <v>0</v>
      </c>
      <c r="V33" s="329">
        <v>0.1</v>
      </c>
    </row>
    <row r="34" spans="1:22" ht="12" customHeight="1" thickBot="1" thickTop="1">
      <c r="A34" s="237"/>
      <c r="B34" s="260"/>
      <c r="C34" s="257"/>
      <c r="D34" s="255"/>
      <c r="E34" s="257"/>
      <c r="F34" s="257"/>
      <c r="G34" s="261"/>
      <c r="H34" s="258"/>
      <c r="I34" s="262"/>
      <c r="J34" s="63" t="e">
        <f>CONCATENATE("AA ",#REF!,".",#REF!,".")</f>
        <v>#REF!</v>
      </c>
      <c r="K34" s="122" t="s">
        <v>67</v>
      </c>
      <c r="L34" s="122"/>
      <c r="M34" s="41">
        <v>5</v>
      </c>
      <c r="N34" s="72" t="s">
        <v>247</v>
      </c>
      <c r="O34" s="209" t="s">
        <v>315</v>
      </c>
      <c r="P34" s="17">
        <v>0</v>
      </c>
      <c r="Q34" s="17">
        <v>1</v>
      </c>
      <c r="R34" s="17" t="s">
        <v>342</v>
      </c>
      <c r="S34" s="88">
        <v>9.37</v>
      </c>
      <c r="T34" s="322">
        <v>0</v>
      </c>
      <c r="U34" s="322">
        <v>0</v>
      </c>
      <c r="V34" s="324">
        <v>0.9</v>
      </c>
    </row>
    <row r="35" spans="1:22" ht="12" customHeight="1" thickBot="1" thickTop="1">
      <c r="A35" s="237"/>
      <c r="B35" s="260"/>
      <c r="C35" s="257"/>
      <c r="D35" s="255"/>
      <c r="E35" s="257"/>
      <c r="F35" s="257"/>
      <c r="G35" s="261"/>
      <c r="H35" s="258"/>
      <c r="I35" s="262"/>
      <c r="J35" s="114" t="e">
        <f>CONCATENATE("AA ",#REF!,".",#REF!,".")</f>
        <v>#REF!</v>
      </c>
      <c r="K35" s="98" t="s">
        <v>43</v>
      </c>
      <c r="L35" s="98"/>
      <c r="M35" s="66">
        <v>10</v>
      </c>
      <c r="N35" s="72" t="s">
        <v>247</v>
      </c>
      <c r="O35" s="210" t="s">
        <v>315</v>
      </c>
      <c r="P35" s="68">
        <v>0</v>
      </c>
      <c r="Q35" s="68">
        <v>1</v>
      </c>
      <c r="R35" s="68" t="s">
        <v>342</v>
      </c>
      <c r="S35" s="118">
        <v>9.37</v>
      </c>
      <c r="T35" s="323">
        <v>0</v>
      </c>
      <c r="U35" s="323">
        <v>0</v>
      </c>
      <c r="V35" s="325">
        <v>0.1</v>
      </c>
    </row>
    <row r="36" spans="1:22" s="82" customFormat="1" ht="12" customHeight="1" thickBot="1" thickTop="1">
      <c r="A36" s="236" t="str">
        <f>"Pomorski zakonik  
(Ur.l. RS, št. 26/2001, 21/2002, 110/2002-ZGO-1, 2/2004, 37/2004-UPB1, 98/2005, 49/2006, 120/2006-UPB2)"</f>
        <v>Pomorski zakonik  
(Ur.l. RS, št. 26/2001, 21/2002, 110/2002-ZGO-1, 2/2004, 37/2004-UPB1, 98/2005, 49/2006, 120/2006-UPB2)</v>
      </c>
      <c r="B36" s="260"/>
      <c r="C36" s="257" t="s">
        <v>45</v>
      </c>
      <c r="D36" s="255"/>
      <c r="E36" s="257" t="s">
        <v>38</v>
      </c>
      <c r="F36" s="257" t="s">
        <v>39</v>
      </c>
      <c r="G36" s="261" t="s">
        <v>626</v>
      </c>
      <c r="H36" s="309" t="s">
        <v>44</v>
      </c>
      <c r="I36" s="262">
        <v>2</v>
      </c>
      <c r="J36" s="62" t="e">
        <f>CONCATENATE("AA ",#REF!,".",#REF!,".")</f>
        <v>#REF!</v>
      </c>
      <c r="K36" s="180" t="s">
        <v>40</v>
      </c>
      <c r="L36" s="180"/>
      <c r="M36" s="42">
        <v>1</v>
      </c>
      <c r="N36" s="95" t="s">
        <v>779</v>
      </c>
      <c r="O36" s="205" t="s">
        <v>315</v>
      </c>
      <c r="P36" s="76">
        <v>1</v>
      </c>
      <c r="Q36" s="76">
        <v>1</v>
      </c>
      <c r="R36" s="76" t="s">
        <v>343</v>
      </c>
      <c r="S36" s="22">
        <v>9.37</v>
      </c>
      <c r="T36" s="320">
        <v>0.7808333333333333</v>
      </c>
      <c r="U36" s="320">
        <v>0.07808333333333334</v>
      </c>
      <c r="V36" s="321">
        <v>0.1</v>
      </c>
    </row>
    <row r="37" spans="1:22" ht="12" customHeight="1" thickBot="1" thickTop="1">
      <c r="A37" s="237"/>
      <c r="B37" s="260"/>
      <c r="C37" s="257"/>
      <c r="D37" s="255"/>
      <c r="E37" s="257"/>
      <c r="F37" s="257"/>
      <c r="G37" s="261"/>
      <c r="H37" s="309"/>
      <c r="I37" s="262"/>
      <c r="J37" s="63" t="e">
        <f>CONCATENATE("AA ",#REF!,".",#REF!,".")</f>
        <v>#REF!</v>
      </c>
      <c r="K37" s="122" t="s">
        <v>64</v>
      </c>
      <c r="L37" s="122"/>
      <c r="M37" s="41">
        <v>5</v>
      </c>
      <c r="N37" s="26" t="s">
        <v>779</v>
      </c>
      <c r="O37" s="211" t="s">
        <v>315</v>
      </c>
      <c r="P37" s="17">
        <v>1</v>
      </c>
      <c r="Q37" s="17">
        <v>1</v>
      </c>
      <c r="R37" s="17" t="s">
        <v>343</v>
      </c>
      <c r="S37" s="15">
        <v>9.37</v>
      </c>
      <c r="T37" s="322">
        <v>1.6116666666666666</v>
      </c>
      <c r="U37" s="322">
        <v>1.4505</v>
      </c>
      <c r="V37" s="324">
        <v>0.9</v>
      </c>
    </row>
    <row r="38" spans="1:22" s="80" customFormat="1" ht="12" customHeight="1" thickBot="1" thickTop="1">
      <c r="A38" s="237"/>
      <c r="B38" s="260"/>
      <c r="C38" s="257"/>
      <c r="D38" s="255"/>
      <c r="E38" s="257"/>
      <c r="F38" s="257"/>
      <c r="G38" s="261"/>
      <c r="H38" s="309"/>
      <c r="I38" s="262"/>
      <c r="J38" s="79" t="e">
        <f>CONCATENATE("AA ",#REF!,".",#REF!,".")</f>
        <v>#REF!</v>
      </c>
      <c r="K38" s="120" t="s">
        <v>43</v>
      </c>
      <c r="L38" s="120"/>
      <c r="M38" s="44">
        <v>10</v>
      </c>
      <c r="N38" s="97" t="s">
        <v>779</v>
      </c>
      <c r="O38" s="208" t="s">
        <v>315</v>
      </c>
      <c r="P38" s="33">
        <v>1</v>
      </c>
      <c r="Q38" s="33">
        <v>1</v>
      </c>
      <c r="R38" s="33" t="s">
        <v>343</v>
      </c>
      <c r="S38" s="18">
        <v>9.37</v>
      </c>
      <c r="T38" s="326">
        <v>1.0680833333333333</v>
      </c>
      <c r="U38" s="326">
        <v>0.10680833333333334</v>
      </c>
      <c r="V38" s="327">
        <v>0.1</v>
      </c>
    </row>
    <row r="39" spans="1:22" ht="12" customHeight="1" thickBot="1" thickTop="1">
      <c r="A39" s="236" t="str">
        <f>"Pomorski zakonik  
(Ur.l. RS, št. 26/2001, 21/2002, 110/2002-ZGO-1, 2/2004, 37/2004-UPB1, 98/2005, 49/2006, 120/2006-UPB2)"</f>
        <v>Pomorski zakonik  
(Ur.l. RS, št. 26/2001, 21/2002, 110/2002-ZGO-1, 2/2004, 37/2004-UPB1, 98/2005, 49/2006, 120/2006-UPB2)</v>
      </c>
      <c r="B39" s="260"/>
      <c r="C39" s="257">
        <v>29</v>
      </c>
      <c r="D39" s="255"/>
      <c r="E39" s="257" t="s">
        <v>38</v>
      </c>
      <c r="F39" s="257" t="s">
        <v>39</v>
      </c>
      <c r="G39" s="261" t="s">
        <v>627</v>
      </c>
      <c r="H39" s="257" t="s">
        <v>46</v>
      </c>
      <c r="I39" s="262">
        <v>3</v>
      </c>
      <c r="J39" s="81" t="e">
        <f>CONCATENATE("AA ",#REF!,".",#REF!,".")</f>
        <v>#REF!</v>
      </c>
      <c r="K39" s="183" t="s">
        <v>40</v>
      </c>
      <c r="L39" s="183"/>
      <c r="M39" s="43">
        <v>1</v>
      </c>
      <c r="N39" s="72" t="s">
        <v>780</v>
      </c>
      <c r="O39" s="209" t="s">
        <v>315</v>
      </c>
      <c r="P39" s="29">
        <v>0</v>
      </c>
      <c r="Q39" s="29">
        <v>1</v>
      </c>
      <c r="R39" s="29" t="s">
        <v>172</v>
      </c>
      <c r="S39" s="119">
        <v>9.37</v>
      </c>
      <c r="T39" s="328">
        <v>0</v>
      </c>
      <c r="U39" s="328">
        <v>0</v>
      </c>
      <c r="V39" s="329">
        <v>0.1</v>
      </c>
    </row>
    <row r="40" spans="1:22" ht="12" customHeight="1" thickBot="1" thickTop="1">
      <c r="A40" s="237"/>
      <c r="B40" s="260"/>
      <c r="C40" s="257"/>
      <c r="D40" s="255"/>
      <c r="E40" s="257"/>
      <c r="F40" s="257"/>
      <c r="G40" s="261"/>
      <c r="H40" s="258"/>
      <c r="I40" s="262"/>
      <c r="J40" s="63" t="e">
        <f>CONCATENATE("AA ",#REF!,".",#REF!,".")</f>
        <v>#REF!</v>
      </c>
      <c r="K40" s="122" t="s">
        <v>70</v>
      </c>
      <c r="L40" s="122"/>
      <c r="M40" s="41">
        <v>5</v>
      </c>
      <c r="N40" s="72" t="s">
        <v>780</v>
      </c>
      <c r="O40" s="209" t="s">
        <v>315</v>
      </c>
      <c r="P40" s="17">
        <v>0</v>
      </c>
      <c r="Q40" s="17">
        <v>1</v>
      </c>
      <c r="R40" s="29" t="s">
        <v>172</v>
      </c>
      <c r="S40" s="88">
        <v>9.37</v>
      </c>
      <c r="T40" s="322">
        <v>0</v>
      </c>
      <c r="U40" s="322">
        <v>0</v>
      </c>
      <c r="V40" s="324">
        <v>0.9</v>
      </c>
    </row>
    <row r="41" spans="1:22" ht="12" customHeight="1" thickBot="1" thickTop="1">
      <c r="A41" s="237"/>
      <c r="B41" s="260"/>
      <c r="C41" s="257"/>
      <c r="D41" s="255"/>
      <c r="E41" s="257"/>
      <c r="F41" s="257"/>
      <c r="G41" s="261"/>
      <c r="H41" s="258"/>
      <c r="I41" s="262"/>
      <c r="J41" s="63" t="e">
        <f>CONCATENATE("AA ",#REF!,".",#REF!,".")</f>
        <v>#REF!</v>
      </c>
      <c r="K41" s="122" t="s">
        <v>47</v>
      </c>
      <c r="L41" s="104"/>
      <c r="M41" s="66">
        <v>10</v>
      </c>
      <c r="N41" s="72" t="s">
        <v>780</v>
      </c>
      <c r="O41" s="209" t="s">
        <v>315</v>
      </c>
      <c r="P41" s="68">
        <v>0</v>
      </c>
      <c r="Q41" s="68">
        <v>1</v>
      </c>
      <c r="R41" s="29" t="s">
        <v>172</v>
      </c>
      <c r="S41" s="88">
        <v>9.37</v>
      </c>
      <c r="T41" s="323">
        <v>0</v>
      </c>
      <c r="U41" s="323">
        <v>0</v>
      </c>
      <c r="V41" s="325">
        <v>0.1</v>
      </c>
    </row>
    <row r="42" spans="1:22" s="82" customFormat="1" ht="12" customHeight="1" thickBot="1" thickTop="1">
      <c r="A42" s="236" t="str">
        <f>"Pomorski zakonik  
(Ur.l. RS, št. 26/2001, 21/2002, 110/2002-ZGO-1, 2/2004, 37/2004-UPB1, 98/2005, 49/2006, 120/2006-UPB2)"</f>
        <v>Pomorski zakonik  
(Ur.l. RS, št. 26/2001, 21/2002, 110/2002-ZGO-1, 2/2004, 37/2004-UPB1, 98/2005, 49/2006, 120/2006-UPB2)</v>
      </c>
      <c r="B42" s="260" t="s">
        <v>481</v>
      </c>
      <c r="C42" s="257" t="s">
        <v>771</v>
      </c>
      <c r="D42" s="255"/>
      <c r="E42" s="257" t="s">
        <v>38</v>
      </c>
      <c r="F42" s="257" t="s">
        <v>39</v>
      </c>
      <c r="G42" s="261" t="s">
        <v>240</v>
      </c>
      <c r="H42" s="257" t="s">
        <v>772</v>
      </c>
      <c r="I42" s="262">
        <v>10</v>
      </c>
      <c r="J42" s="62" t="e">
        <f>CONCATENATE("AA ",#REF!,".",#REF!,".")</f>
        <v>#REF!</v>
      </c>
      <c r="K42" s="180" t="s">
        <v>40</v>
      </c>
      <c r="L42" s="180"/>
      <c r="M42" s="42">
        <v>1</v>
      </c>
      <c r="N42" s="27" t="s">
        <v>774</v>
      </c>
      <c r="O42" s="27" t="s">
        <v>776</v>
      </c>
      <c r="P42" s="76">
        <f>ROUND((150*10700/12000),0)</f>
        <v>134</v>
      </c>
      <c r="Q42" s="76">
        <v>1</v>
      </c>
      <c r="R42" s="76" t="s">
        <v>343</v>
      </c>
      <c r="S42" s="22">
        <v>5.28</v>
      </c>
      <c r="T42" s="320">
        <v>23.584000000000003</v>
      </c>
      <c r="U42" s="320">
        <v>2.3584000000000005</v>
      </c>
      <c r="V42" s="321">
        <v>0.1</v>
      </c>
    </row>
    <row r="43" spans="1:22" ht="12" customHeight="1" thickBot="1" thickTop="1">
      <c r="A43" s="237"/>
      <c r="B43" s="260"/>
      <c r="C43" s="257"/>
      <c r="D43" s="255"/>
      <c r="E43" s="257"/>
      <c r="F43" s="257"/>
      <c r="G43" s="261"/>
      <c r="H43" s="258"/>
      <c r="I43" s="262"/>
      <c r="J43" s="63" t="e">
        <f>CONCATENATE("AA ",#REF!,".",#REF!,".")</f>
        <v>#REF!</v>
      </c>
      <c r="K43" s="122" t="s">
        <v>348</v>
      </c>
      <c r="L43" s="122"/>
      <c r="M43" s="41">
        <v>8</v>
      </c>
      <c r="N43" s="72" t="s">
        <v>775</v>
      </c>
      <c r="O43" s="72" t="s">
        <v>776</v>
      </c>
      <c r="P43" s="29">
        <f>ROUND((150*10700/12000),0)</f>
        <v>134</v>
      </c>
      <c r="Q43" s="17">
        <v>1</v>
      </c>
      <c r="R43" s="17" t="s">
        <v>343</v>
      </c>
      <c r="S43" s="15">
        <v>5.28</v>
      </c>
      <c r="T43" s="322">
        <v>58.96</v>
      </c>
      <c r="U43" s="322">
        <v>17.688</v>
      </c>
      <c r="V43" s="324">
        <v>0.3</v>
      </c>
    </row>
    <row r="44" spans="1:22" ht="12" customHeight="1" thickBot="1" thickTop="1">
      <c r="A44" s="237"/>
      <c r="B44" s="260"/>
      <c r="C44" s="257"/>
      <c r="D44" s="255"/>
      <c r="E44" s="257"/>
      <c r="F44" s="257"/>
      <c r="G44" s="261"/>
      <c r="H44" s="258"/>
      <c r="I44" s="262"/>
      <c r="J44" s="63" t="e">
        <f>CONCATENATE("AA ",#REF!,".",#REF!,".")</f>
        <v>#REF!</v>
      </c>
      <c r="K44" s="130" t="s">
        <v>349</v>
      </c>
      <c r="L44" s="130"/>
      <c r="M44" s="66">
        <v>8</v>
      </c>
      <c r="N44" s="72" t="s">
        <v>775</v>
      </c>
      <c r="O44" s="72" t="s">
        <v>776</v>
      </c>
      <c r="P44" s="29">
        <f>ROUND((150*10700/12000),0)</f>
        <v>134</v>
      </c>
      <c r="Q44" s="68">
        <v>1</v>
      </c>
      <c r="R44" s="68" t="s">
        <v>343</v>
      </c>
      <c r="S44" s="69">
        <v>5.28</v>
      </c>
      <c r="T44" s="323">
        <v>58.96</v>
      </c>
      <c r="U44" s="323">
        <v>17.688</v>
      </c>
      <c r="V44" s="325">
        <v>0.3</v>
      </c>
    </row>
    <row r="45" spans="1:22" ht="12" customHeight="1" thickBot="1" thickTop="1">
      <c r="A45" s="237"/>
      <c r="B45" s="260"/>
      <c r="C45" s="257"/>
      <c r="D45" s="255"/>
      <c r="E45" s="257"/>
      <c r="F45" s="257"/>
      <c r="G45" s="261"/>
      <c r="H45" s="258"/>
      <c r="I45" s="262"/>
      <c r="J45" s="116" t="e">
        <f>CONCATENATE("AA ",#REF!,".",#REF!,".")</f>
        <v>#REF!</v>
      </c>
      <c r="K45" s="130" t="s">
        <v>350</v>
      </c>
      <c r="L45" s="130"/>
      <c r="M45" s="66">
        <v>8</v>
      </c>
      <c r="N45" s="102" t="s">
        <v>775</v>
      </c>
      <c r="O45" s="102" t="s">
        <v>776</v>
      </c>
      <c r="P45" s="109">
        <f>ROUND((150*10700/12000),0)</f>
        <v>134</v>
      </c>
      <c r="Q45" s="68">
        <v>1</v>
      </c>
      <c r="R45" s="68" t="s">
        <v>343</v>
      </c>
      <c r="S45" s="69">
        <v>5.28</v>
      </c>
      <c r="T45" s="323">
        <v>58.96</v>
      </c>
      <c r="U45" s="323">
        <v>5.896000000000001</v>
      </c>
      <c r="V45" s="325">
        <v>0.1</v>
      </c>
    </row>
    <row r="46" spans="1:22" s="82" customFormat="1" ht="12" customHeight="1" thickBot="1" thickTop="1">
      <c r="A46" s="236" t="str">
        <f>"Pomorski zakonik  
(Ur.l. RS, št. 26/2001, 21/2002, 110/2002-ZGO-1, 2/2004, 37/2004-UPB1, 98/2005, 49/2006, 120/2006-UPB2)"</f>
        <v>Pomorski zakonik  
(Ur.l. RS, št. 26/2001, 21/2002, 110/2002-ZGO-1, 2/2004, 37/2004-UPB1, 98/2005, 49/2006, 120/2006-UPB2)</v>
      </c>
      <c r="B46" s="260" t="s">
        <v>481</v>
      </c>
      <c r="C46" s="257" t="s">
        <v>771</v>
      </c>
      <c r="D46" s="255"/>
      <c r="E46" s="257" t="s">
        <v>38</v>
      </c>
      <c r="F46" s="257" t="s">
        <v>39</v>
      </c>
      <c r="G46" s="261" t="s">
        <v>241</v>
      </c>
      <c r="H46" s="257" t="s">
        <v>773</v>
      </c>
      <c r="I46" s="262">
        <v>10</v>
      </c>
      <c r="J46" s="62" t="e">
        <f>CONCATENATE("AA ",#REF!,".",#REF!,".")</f>
        <v>#REF!</v>
      </c>
      <c r="K46" s="180" t="s">
        <v>413</v>
      </c>
      <c r="L46" s="180"/>
      <c r="M46" s="42">
        <v>1</v>
      </c>
      <c r="N46" s="27" t="s">
        <v>778</v>
      </c>
      <c r="O46" s="27" t="s">
        <v>777</v>
      </c>
      <c r="P46" s="112">
        <f>ROUND(150*1300/12000,0)</f>
        <v>16</v>
      </c>
      <c r="Q46" s="76">
        <v>1</v>
      </c>
      <c r="R46" s="76" t="s">
        <v>343</v>
      </c>
      <c r="S46" s="22">
        <v>9.37</v>
      </c>
      <c r="T46" s="320">
        <v>4.997333333333333</v>
      </c>
      <c r="U46" s="320">
        <v>0.4997333333333333</v>
      </c>
      <c r="V46" s="321">
        <v>0.1</v>
      </c>
    </row>
    <row r="47" spans="1:22" ht="12" customHeight="1" thickBot="1" thickTop="1">
      <c r="A47" s="237"/>
      <c r="B47" s="260"/>
      <c r="C47" s="257"/>
      <c r="D47" s="255"/>
      <c r="E47" s="257"/>
      <c r="F47" s="257"/>
      <c r="G47" s="261"/>
      <c r="H47" s="258"/>
      <c r="I47" s="262"/>
      <c r="J47" s="63" t="e">
        <f>CONCATENATE("AA ",#REF!,".",#REF!,".")</f>
        <v>#REF!</v>
      </c>
      <c r="K47" s="122" t="s">
        <v>348</v>
      </c>
      <c r="L47" s="122"/>
      <c r="M47" s="41">
        <v>8</v>
      </c>
      <c r="N47" s="72" t="s">
        <v>778</v>
      </c>
      <c r="O47" s="72" t="s">
        <v>777</v>
      </c>
      <c r="P47" s="105">
        <f>ROUND(150*1300/12000,0)</f>
        <v>16</v>
      </c>
      <c r="Q47" s="17">
        <v>1</v>
      </c>
      <c r="R47" s="17" t="s">
        <v>343</v>
      </c>
      <c r="S47" s="15">
        <v>9.37</v>
      </c>
      <c r="T47" s="322">
        <v>12.493333333333332</v>
      </c>
      <c r="U47" s="322">
        <v>3.7479999999999993</v>
      </c>
      <c r="V47" s="324">
        <v>0.3</v>
      </c>
    </row>
    <row r="48" spans="1:22" ht="12" customHeight="1" thickBot="1" thickTop="1">
      <c r="A48" s="237"/>
      <c r="B48" s="260"/>
      <c r="C48" s="257"/>
      <c r="D48" s="255"/>
      <c r="E48" s="257"/>
      <c r="F48" s="257"/>
      <c r="G48" s="261"/>
      <c r="H48" s="258"/>
      <c r="I48" s="262"/>
      <c r="J48" s="63" t="e">
        <f>CONCATENATE("AA ",#REF!,".",#REF!,".")</f>
        <v>#REF!</v>
      </c>
      <c r="K48" s="130" t="s">
        <v>349</v>
      </c>
      <c r="L48" s="130"/>
      <c r="M48" s="66">
        <v>8</v>
      </c>
      <c r="N48" s="72" t="s">
        <v>778</v>
      </c>
      <c r="O48" s="72" t="s">
        <v>777</v>
      </c>
      <c r="P48" s="105">
        <f>ROUND(150*1300/12000,0)</f>
        <v>16</v>
      </c>
      <c r="Q48" s="68">
        <v>1</v>
      </c>
      <c r="R48" s="68" t="s">
        <v>343</v>
      </c>
      <c r="S48" s="69">
        <v>9.37</v>
      </c>
      <c r="T48" s="323">
        <v>12.493333333333332</v>
      </c>
      <c r="U48" s="323">
        <v>3.7479999999999993</v>
      </c>
      <c r="V48" s="325">
        <v>0.3</v>
      </c>
    </row>
    <row r="49" spans="1:22" ht="12" customHeight="1" thickBot="1" thickTop="1">
      <c r="A49" s="237"/>
      <c r="B49" s="260"/>
      <c r="C49" s="257"/>
      <c r="D49" s="255"/>
      <c r="E49" s="257"/>
      <c r="F49" s="257"/>
      <c r="G49" s="261"/>
      <c r="H49" s="258"/>
      <c r="I49" s="262"/>
      <c r="J49" s="116" t="e">
        <f>CONCATENATE("AA ",#REF!,".",#REF!,".")</f>
        <v>#REF!</v>
      </c>
      <c r="K49" s="130" t="s">
        <v>350</v>
      </c>
      <c r="L49" s="130"/>
      <c r="M49" s="66">
        <v>8</v>
      </c>
      <c r="N49" s="102" t="s">
        <v>778</v>
      </c>
      <c r="O49" s="102" t="s">
        <v>777</v>
      </c>
      <c r="P49" s="111">
        <f>ROUND(150*1300/12000,0)</f>
        <v>16</v>
      </c>
      <c r="Q49" s="68">
        <v>1</v>
      </c>
      <c r="R49" s="68" t="s">
        <v>343</v>
      </c>
      <c r="S49" s="69">
        <v>9.37</v>
      </c>
      <c r="T49" s="323">
        <v>12.493333333333332</v>
      </c>
      <c r="U49" s="323">
        <v>1.2493333333333334</v>
      </c>
      <c r="V49" s="325">
        <v>0.1</v>
      </c>
    </row>
    <row r="50" spans="1:22" s="82" customFormat="1" ht="12" customHeight="1" thickBot="1" thickTop="1">
      <c r="A50" s="236" t="str">
        <f>"Pomorski zakonik  
(Ur.l. RS, št. 26/2001, 21/2002, 110/2002-ZGO-1, 2/2004, 37/2004-UPB1, 98/2005, 49/2006, 120/2006-UPB2)"</f>
        <v>Pomorski zakonik  
(Ur.l. RS, št. 26/2001, 21/2002, 110/2002-ZGO-1, 2/2004, 37/2004-UPB1, 98/2005, 49/2006, 120/2006-UPB2)</v>
      </c>
      <c r="B50" s="260"/>
      <c r="C50" s="257">
        <v>64</v>
      </c>
      <c r="D50" s="255"/>
      <c r="E50" s="257" t="s">
        <v>38</v>
      </c>
      <c r="F50" s="257" t="s">
        <v>39</v>
      </c>
      <c r="G50" s="261" t="s">
        <v>628</v>
      </c>
      <c r="H50" s="257" t="s">
        <v>336</v>
      </c>
      <c r="I50" s="262">
        <v>6</v>
      </c>
      <c r="J50" s="62" t="e">
        <f>CONCATENATE("AA ",#REF!,".",#REF!,".")</f>
        <v>#REF!</v>
      </c>
      <c r="K50" s="180" t="s">
        <v>413</v>
      </c>
      <c r="L50" s="180"/>
      <c r="M50" s="42">
        <v>1</v>
      </c>
      <c r="N50" s="27" t="s">
        <v>170</v>
      </c>
      <c r="O50" s="72" t="s">
        <v>315</v>
      </c>
      <c r="P50" s="76">
        <v>17</v>
      </c>
      <c r="Q50" s="76">
        <v>1</v>
      </c>
      <c r="R50" s="76" t="s">
        <v>342</v>
      </c>
      <c r="S50" s="22">
        <v>9.37</v>
      </c>
      <c r="T50" s="320">
        <v>26.548333333333332</v>
      </c>
      <c r="U50" s="320">
        <v>2.6548333333333334</v>
      </c>
      <c r="V50" s="321">
        <v>0.1</v>
      </c>
    </row>
    <row r="51" spans="1:22" s="1" customFormat="1" ht="12" customHeight="1" thickBot="1" thickTop="1">
      <c r="A51" s="279"/>
      <c r="B51" s="260"/>
      <c r="C51" s="257"/>
      <c r="D51" s="255"/>
      <c r="E51" s="257"/>
      <c r="F51" s="257"/>
      <c r="G51" s="261"/>
      <c r="H51" s="257"/>
      <c r="I51" s="262"/>
      <c r="J51" s="81" t="e">
        <f>CONCATENATE("AA ",#REF!,".",#REF!,".")</f>
        <v>#REF!</v>
      </c>
      <c r="K51" s="183" t="s">
        <v>165</v>
      </c>
      <c r="L51" s="183" t="s">
        <v>168</v>
      </c>
      <c r="M51" s="43">
        <v>5</v>
      </c>
      <c r="N51" s="72" t="s">
        <v>171</v>
      </c>
      <c r="O51" s="72" t="s">
        <v>315</v>
      </c>
      <c r="P51" s="29">
        <v>15</v>
      </c>
      <c r="Q51" s="29">
        <v>1</v>
      </c>
      <c r="R51" s="29" t="s">
        <v>343</v>
      </c>
      <c r="S51" s="30">
        <v>9.37</v>
      </c>
      <c r="T51" s="328">
        <v>58.3875</v>
      </c>
      <c r="U51" s="328">
        <v>52.54875</v>
      </c>
      <c r="V51" s="329">
        <v>0.9</v>
      </c>
    </row>
    <row r="52" spans="1:22" s="1" customFormat="1" ht="12" customHeight="1" thickBot="1" thickTop="1">
      <c r="A52" s="279"/>
      <c r="B52" s="260"/>
      <c r="C52" s="257"/>
      <c r="D52" s="255"/>
      <c r="E52" s="257"/>
      <c r="F52" s="257"/>
      <c r="G52" s="261"/>
      <c r="H52" s="257"/>
      <c r="I52" s="262"/>
      <c r="J52" s="81" t="e">
        <f>CONCATENATE("AA ",#REF!,".",#REF!,".")</f>
        <v>#REF!</v>
      </c>
      <c r="K52" s="183" t="s">
        <v>166</v>
      </c>
      <c r="L52" s="183"/>
      <c r="M52" s="43">
        <v>10</v>
      </c>
      <c r="N52" s="102" t="s">
        <v>171</v>
      </c>
      <c r="O52" s="72" t="s">
        <v>315</v>
      </c>
      <c r="P52" s="29">
        <v>15</v>
      </c>
      <c r="Q52" s="29">
        <v>1</v>
      </c>
      <c r="R52" s="29" t="s">
        <v>343</v>
      </c>
      <c r="S52" s="30">
        <v>9.37</v>
      </c>
      <c r="T52" s="328">
        <v>17.1925</v>
      </c>
      <c r="U52" s="328">
        <v>1.71925</v>
      </c>
      <c r="V52" s="329">
        <v>0.1</v>
      </c>
    </row>
    <row r="53" spans="1:22" ht="12" customHeight="1" thickBot="1" thickTop="1">
      <c r="A53" s="237"/>
      <c r="B53" s="260"/>
      <c r="C53" s="257"/>
      <c r="D53" s="255"/>
      <c r="E53" s="257"/>
      <c r="F53" s="257"/>
      <c r="G53" s="261"/>
      <c r="H53" s="258"/>
      <c r="I53" s="262"/>
      <c r="J53" s="63" t="e">
        <f>CONCATENATE("AA ",#REF!,".",#REF!,".")</f>
        <v>#REF!</v>
      </c>
      <c r="K53" s="122" t="s">
        <v>167</v>
      </c>
      <c r="L53" s="122" t="s">
        <v>169</v>
      </c>
      <c r="M53" s="41">
        <v>5</v>
      </c>
      <c r="N53" s="26" t="s">
        <v>170</v>
      </c>
      <c r="O53" s="134" t="s">
        <v>315</v>
      </c>
      <c r="P53" s="17">
        <v>17</v>
      </c>
      <c r="Q53" s="17">
        <v>1</v>
      </c>
      <c r="R53" s="17" t="s">
        <v>343</v>
      </c>
      <c r="S53" s="15">
        <v>9.37</v>
      </c>
      <c r="T53" s="322">
        <v>106.19333333333333</v>
      </c>
      <c r="U53" s="322">
        <v>95.574</v>
      </c>
      <c r="V53" s="324">
        <v>0.9</v>
      </c>
    </row>
    <row r="54" spans="1:22" ht="12" customHeight="1" thickBot="1" thickTop="1">
      <c r="A54" s="237"/>
      <c r="B54" s="260"/>
      <c r="C54" s="257"/>
      <c r="D54" s="255"/>
      <c r="E54" s="257"/>
      <c r="F54" s="257"/>
      <c r="G54" s="261"/>
      <c r="H54" s="258"/>
      <c r="I54" s="262"/>
      <c r="J54" s="114" t="e">
        <f>CONCATENATE("AA ",#REF!,".",#REF!,".")</f>
        <v>#REF!</v>
      </c>
      <c r="K54" s="130" t="s">
        <v>68</v>
      </c>
      <c r="L54" s="130"/>
      <c r="M54" s="66">
        <v>10</v>
      </c>
      <c r="N54" s="72" t="s">
        <v>170</v>
      </c>
      <c r="O54" s="96" t="s">
        <v>315</v>
      </c>
      <c r="P54" s="68">
        <v>17</v>
      </c>
      <c r="Q54" s="68">
        <v>1</v>
      </c>
      <c r="R54" s="68" t="s">
        <v>343</v>
      </c>
      <c r="S54" s="69">
        <v>9.37</v>
      </c>
      <c r="T54" s="323">
        <v>19.48483333333333</v>
      </c>
      <c r="U54" s="323">
        <v>1.9484833333333331</v>
      </c>
      <c r="V54" s="325">
        <v>0.1</v>
      </c>
    </row>
    <row r="55" spans="1:22" s="82" customFormat="1" ht="12" customHeight="1" thickBot="1" thickTop="1">
      <c r="A55" s="236" t="str">
        <f>"Pomorski zakonik  
(Ur.l. RS, št. 26/2001, 21/2002, 110/2002-ZGO-1, 2/2004, 37/2004-UPB1, 98/2005, 49/2006, 120/2006-UPB2)"</f>
        <v>Pomorski zakonik  
(Ur.l. RS, št. 26/2001, 21/2002, 110/2002-ZGO-1, 2/2004, 37/2004-UPB1, 98/2005, 49/2006, 120/2006-UPB2)</v>
      </c>
      <c r="B55" s="260" t="s">
        <v>265</v>
      </c>
      <c r="C55" s="257" t="s">
        <v>949</v>
      </c>
      <c r="D55" s="255"/>
      <c r="E55" s="257" t="s">
        <v>38</v>
      </c>
      <c r="F55" s="257" t="s">
        <v>39</v>
      </c>
      <c r="G55" s="261" t="s">
        <v>582</v>
      </c>
      <c r="H55" s="257" t="s">
        <v>216</v>
      </c>
      <c r="I55" s="262">
        <v>2</v>
      </c>
      <c r="J55" s="62" t="e">
        <f>CONCATENATE("AA ",#REF!,".",#REF!,".")</f>
        <v>#REF!</v>
      </c>
      <c r="K55" s="180" t="s">
        <v>175</v>
      </c>
      <c r="L55" s="213"/>
      <c r="M55" s="42">
        <v>1</v>
      </c>
      <c r="N55" s="95" t="s">
        <v>251</v>
      </c>
      <c r="O55" s="95" t="s">
        <v>257</v>
      </c>
      <c r="P55" s="76">
        <v>2387</v>
      </c>
      <c r="Q55" s="76">
        <v>1</v>
      </c>
      <c r="R55" s="76" t="s">
        <v>342</v>
      </c>
      <c r="S55" s="22">
        <v>9.37</v>
      </c>
      <c r="T55" s="320">
        <v>5591.5475</v>
      </c>
      <c r="U55" s="320">
        <v>559.15475</v>
      </c>
      <c r="V55" s="321">
        <v>0.1</v>
      </c>
    </row>
    <row r="56" spans="1:22" ht="12" customHeight="1" thickBot="1" thickTop="1">
      <c r="A56" s="237"/>
      <c r="B56" s="260"/>
      <c r="C56" s="257"/>
      <c r="D56" s="255"/>
      <c r="E56" s="257"/>
      <c r="F56" s="257"/>
      <c r="G56" s="261"/>
      <c r="H56" s="258"/>
      <c r="I56" s="262"/>
      <c r="J56" s="63" t="e">
        <f>CONCATENATE("AA ",#REF!,".",#REF!,".")</f>
        <v>#REF!</v>
      </c>
      <c r="K56" s="183" t="s">
        <v>215</v>
      </c>
      <c r="L56" s="217"/>
      <c r="M56" s="41">
        <v>11</v>
      </c>
      <c r="N56" s="26" t="s">
        <v>251</v>
      </c>
      <c r="O56" s="26" t="s">
        <v>257</v>
      </c>
      <c r="P56" s="68">
        <v>2387</v>
      </c>
      <c r="Q56" s="68">
        <v>1</v>
      </c>
      <c r="R56" s="17" t="s">
        <v>416</v>
      </c>
      <c r="S56" s="15">
        <v>9.37</v>
      </c>
      <c r="T56" s="323">
        <v>7183366.1899999995</v>
      </c>
      <c r="U56" s="323">
        <v>718336.619</v>
      </c>
      <c r="V56" s="324">
        <v>0.1</v>
      </c>
    </row>
    <row r="57" spans="1:22" ht="12" customHeight="1" thickBot="1" thickTop="1">
      <c r="A57" s="237"/>
      <c r="B57" s="260"/>
      <c r="C57" s="257"/>
      <c r="D57" s="255"/>
      <c r="E57" s="257"/>
      <c r="F57" s="257"/>
      <c r="G57" s="261"/>
      <c r="H57" s="258"/>
      <c r="I57" s="262"/>
      <c r="J57" s="63" t="e">
        <f>CONCATENATE("AA ",#REF!,".",#REF!,".")</f>
        <v>#REF!</v>
      </c>
      <c r="K57" s="181" t="s">
        <v>352</v>
      </c>
      <c r="L57" s="216"/>
      <c r="M57" s="66">
        <v>5</v>
      </c>
      <c r="N57" s="26" t="s">
        <v>251</v>
      </c>
      <c r="O57" s="26" t="s">
        <v>257</v>
      </c>
      <c r="P57" s="68">
        <v>2387</v>
      </c>
      <c r="Q57" s="68">
        <v>1</v>
      </c>
      <c r="R57" s="68" t="s">
        <v>342</v>
      </c>
      <c r="S57" s="69">
        <v>9.37</v>
      </c>
      <c r="T57" s="323">
        <v>22366.19</v>
      </c>
      <c r="U57" s="323">
        <v>2236.619</v>
      </c>
      <c r="V57" s="324">
        <v>0.1</v>
      </c>
    </row>
    <row r="58" spans="1:22" ht="12" customHeight="1" thickBot="1" thickTop="1">
      <c r="A58" s="237"/>
      <c r="B58" s="260"/>
      <c r="C58" s="257"/>
      <c r="D58" s="255"/>
      <c r="E58" s="257"/>
      <c r="F58" s="257"/>
      <c r="G58" s="261"/>
      <c r="H58" s="258"/>
      <c r="I58" s="262"/>
      <c r="J58" s="63" t="e">
        <f>CONCATENATE("AA ",#REF!,".",#REF!,".")</f>
        <v>#REF!</v>
      </c>
      <c r="K58" s="181" t="s">
        <v>353</v>
      </c>
      <c r="L58" s="216"/>
      <c r="M58" s="66">
        <v>5</v>
      </c>
      <c r="N58" s="26" t="s">
        <v>251</v>
      </c>
      <c r="O58" s="26" t="s">
        <v>257</v>
      </c>
      <c r="P58" s="68">
        <v>2387</v>
      </c>
      <c r="Q58" s="68">
        <v>1</v>
      </c>
      <c r="R58" s="68" t="s">
        <v>342</v>
      </c>
      <c r="S58" s="69">
        <v>9.37</v>
      </c>
      <c r="T58" s="323">
        <v>3727.698333333333</v>
      </c>
      <c r="U58" s="323">
        <v>372.7698333333333</v>
      </c>
      <c r="V58" s="324">
        <v>0.1</v>
      </c>
    </row>
    <row r="59" spans="1:22" ht="12" customHeight="1" thickBot="1" thickTop="1">
      <c r="A59" s="237"/>
      <c r="B59" s="260"/>
      <c r="C59" s="257"/>
      <c r="D59" s="255"/>
      <c r="E59" s="257"/>
      <c r="F59" s="257"/>
      <c r="G59" s="261"/>
      <c r="H59" s="258"/>
      <c r="I59" s="262"/>
      <c r="J59" s="63" t="e">
        <f>CONCATENATE("AA ",#REF!,".",#REF!,".")</f>
        <v>#REF!</v>
      </c>
      <c r="K59" s="181" t="s">
        <v>354</v>
      </c>
      <c r="L59" s="216"/>
      <c r="M59" s="66">
        <v>5</v>
      </c>
      <c r="N59" s="26" t="s">
        <v>251</v>
      </c>
      <c r="O59" s="26" t="s">
        <v>257</v>
      </c>
      <c r="P59" s="68">
        <v>2387</v>
      </c>
      <c r="Q59" s="68">
        <v>1</v>
      </c>
      <c r="R59" s="68" t="s">
        <v>342</v>
      </c>
      <c r="S59" s="69">
        <v>9.37</v>
      </c>
      <c r="T59" s="323">
        <v>3727.698333333333</v>
      </c>
      <c r="U59" s="323">
        <v>372.7698333333333</v>
      </c>
      <c r="V59" s="324">
        <v>0.1</v>
      </c>
    </row>
    <row r="60" spans="1:22" ht="12.75" thickBot="1" thickTop="1">
      <c r="A60" s="237"/>
      <c r="B60" s="260"/>
      <c r="C60" s="257"/>
      <c r="D60" s="255"/>
      <c r="E60" s="257"/>
      <c r="F60" s="257"/>
      <c r="G60" s="261"/>
      <c r="H60" s="258"/>
      <c r="I60" s="262"/>
      <c r="J60" s="63" t="e">
        <f>CONCATENATE("AA ",#REF!,".",#REF!,".")</f>
        <v>#REF!</v>
      </c>
      <c r="K60" s="181" t="s">
        <v>355</v>
      </c>
      <c r="L60" s="216"/>
      <c r="M60" s="66">
        <v>5</v>
      </c>
      <c r="N60" s="26" t="s">
        <v>251</v>
      </c>
      <c r="O60" s="26" t="s">
        <v>257</v>
      </c>
      <c r="P60" s="68">
        <v>2387</v>
      </c>
      <c r="Q60" s="68">
        <v>1</v>
      </c>
      <c r="R60" s="68" t="s">
        <v>342</v>
      </c>
      <c r="S60" s="69">
        <v>9.37</v>
      </c>
      <c r="T60" s="323">
        <v>3727.698333333333</v>
      </c>
      <c r="U60" s="323">
        <v>372.7698333333333</v>
      </c>
      <c r="V60" s="324">
        <v>0.1</v>
      </c>
    </row>
    <row r="61" spans="1:22" ht="12.75" thickBot="1" thickTop="1">
      <c r="A61" s="237"/>
      <c r="B61" s="260"/>
      <c r="C61" s="257"/>
      <c r="D61" s="255"/>
      <c r="E61" s="257"/>
      <c r="F61" s="257"/>
      <c r="G61" s="261"/>
      <c r="H61" s="258"/>
      <c r="I61" s="262"/>
      <c r="J61" s="63" t="e">
        <f>CONCATENATE("AA ",#REF!,".",#REF!,".")</f>
        <v>#REF!</v>
      </c>
      <c r="K61" s="181" t="s">
        <v>356</v>
      </c>
      <c r="L61" s="216"/>
      <c r="M61" s="66">
        <v>5</v>
      </c>
      <c r="N61" s="26" t="s">
        <v>251</v>
      </c>
      <c r="O61" s="26" t="s">
        <v>257</v>
      </c>
      <c r="P61" s="68">
        <v>2387</v>
      </c>
      <c r="Q61" s="68">
        <v>1</v>
      </c>
      <c r="R61" s="68" t="s">
        <v>342</v>
      </c>
      <c r="S61" s="69">
        <v>9.37</v>
      </c>
      <c r="T61" s="323">
        <v>3727.698333333333</v>
      </c>
      <c r="U61" s="323">
        <v>372.7698333333333</v>
      </c>
      <c r="V61" s="324">
        <v>0.1</v>
      </c>
    </row>
    <row r="62" spans="1:22" ht="12.75" thickBot="1" thickTop="1">
      <c r="A62" s="237"/>
      <c r="B62" s="260"/>
      <c r="C62" s="257"/>
      <c r="D62" s="255"/>
      <c r="E62" s="257"/>
      <c r="F62" s="257"/>
      <c r="G62" s="261"/>
      <c r="H62" s="258"/>
      <c r="I62" s="262"/>
      <c r="J62" s="63" t="e">
        <f>CONCATENATE("AA ",#REF!,".",#REF!,".")</f>
        <v>#REF!</v>
      </c>
      <c r="K62" s="181" t="s">
        <v>357</v>
      </c>
      <c r="L62" s="216"/>
      <c r="M62" s="66">
        <v>5</v>
      </c>
      <c r="N62" s="26" t="s">
        <v>251</v>
      </c>
      <c r="O62" s="26" t="s">
        <v>257</v>
      </c>
      <c r="P62" s="68">
        <v>2387</v>
      </c>
      <c r="Q62" s="68">
        <v>1</v>
      </c>
      <c r="R62" s="68" t="s">
        <v>342</v>
      </c>
      <c r="S62" s="69">
        <v>9.37</v>
      </c>
      <c r="T62" s="323">
        <v>3727.698333333333</v>
      </c>
      <c r="U62" s="323">
        <v>372.7698333333333</v>
      </c>
      <c r="V62" s="324">
        <v>0.1</v>
      </c>
    </row>
    <row r="63" spans="1:22" ht="12.75" thickBot="1" thickTop="1">
      <c r="A63" s="237"/>
      <c r="B63" s="260"/>
      <c r="C63" s="257"/>
      <c r="D63" s="255"/>
      <c r="E63" s="257"/>
      <c r="F63" s="257"/>
      <c r="G63" s="261"/>
      <c r="H63" s="258"/>
      <c r="I63" s="262"/>
      <c r="J63" s="63" t="e">
        <f>CONCATENATE("AA ",#REF!,".",#REF!,".")</f>
        <v>#REF!</v>
      </c>
      <c r="K63" s="181" t="s">
        <v>358</v>
      </c>
      <c r="L63" s="216"/>
      <c r="M63" s="66">
        <v>5</v>
      </c>
      <c r="N63" s="26" t="s">
        <v>251</v>
      </c>
      <c r="O63" s="26" t="s">
        <v>257</v>
      </c>
      <c r="P63" s="68">
        <v>2387</v>
      </c>
      <c r="Q63" s="68">
        <v>1</v>
      </c>
      <c r="R63" s="68" t="s">
        <v>342</v>
      </c>
      <c r="S63" s="69">
        <v>9.37</v>
      </c>
      <c r="T63" s="323">
        <v>5591.5475</v>
      </c>
      <c r="U63" s="323">
        <v>559.15475</v>
      </c>
      <c r="V63" s="324">
        <v>0.1</v>
      </c>
    </row>
    <row r="64" spans="1:22" ht="24" thickBot="1" thickTop="1">
      <c r="A64" s="237"/>
      <c r="B64" s="260"/>
      <c r="C64" s="257"/>
      <c r="D64" s="255"/>
      <c r="E64" s="257"/>
      <c r="F64" s="257"/>
      <c r="G64" s="261"/>
      <c r="H64" s="258"/>
      <c r="I64" s="262"/>
      <c r="J64" s="63" t="e">
        <f>CONCATENATE("AA ",#REF!,".",#REF!,".")</f>
        <v>#REF!</v>
      </c>
      <c r="K64" s="181" t="s">
        <v>359</v>
      </c>
      <c r="L64" s="216"/>
      <c r="M64" s="66">
        <v>5</v>
      </c>
      <c r="N64" s="26" t="s">
        <v>251</v>
      </c>
      <c r="O64" s="26" t="s">
        <v>257</v>
      </c>
      <c r="P64" s="68">
        <v>2387</v>
      </c>
      <c r="Q64" s="68">
        <v>1</v>
      </c>
      <c r="R64" s="68" t="s">
        <v>342</v>
      </c>
      <c r="S64" s="69">
        <v>9.37</v>
      </c>
      <c r="T64" s="323">
        <v>11183.095</v>
      </c>
      <c r="U64" s="323">
        <v>1118.3095</v>
      </c>
      <c r="V64" s="324">
        <v>0.1</v>
      </c>
    </row>
    <row r="65" spans="1:22" ht="24" thickBot="1" thickTop="1">
      <c r="A65" s="237"/>
      <c r="B65" s="260"/>
      <c r="C65" s="257"/>
      <c r="D65" s="255"/>
      <c r="E65" s="257"/>
      <c r="F65" s="257"/>
      <c r="G65" s="261"/>
      <c r="H65" s="258"/>
      <c r="I65" s="262"/>
      <c r="J65" s="63" t="e">
        <f>CONCATENATE("AA ",#REF!,".",#REF!,".")</f>
        <v>#REF!</v>
      </c>
      <c r="K65" s="181" t="s">
        <v>360</v>
      </c>
      <c r="L65" s="216"/>
      <c r="M65" s="66">
        <v>5</v>
      </c>
      <c r="N65" s="26" t="s">
        <v>252</v>
      </c>
      <c r="O65" s="26" t="s">
        <v>258</v>
      </c>
      <c r="P65" s="68">
        <v>2326</v>
      </c>
      <c r="Q65" s="68">
        <v>1</v>
      </c>
      <c r="R65" s="68" t="s">
        <v>342</v>
      </c>
      <c r="S65" s="69">
        <v>9.37</v>
      </c>
      <c r="T65" s="323">
        <v>5448.655</v>
      </c>
      <c r="U65" s="323">
        <v>544.8655</v>
      </c>
      <c r="V65" s="324">
        <v>0.1</v>
      </c>
    </row>
    <row r="66" spans="1:22" ht="12.75" thickBot="1" thickTop="1">
      <c r="A66" s="237"/>
      <c r="B66" s="260"/>
      <c r="C66" s="257"/>
      <c r="D66" s="255"/>
      <c r="E66" s="257"/>
      <c r="F66" s="257"/>
      <c r="G66" s="261"/>
      <c r="H66" s="258"/>
      <c r="I66" s="262"/>
      <c r="J66" s="63" t="e">
        <f>CONCATENATE("AA ",#REF!,".",#REF!,".")</f>
        <v>#REF!</v>
      </c>
      <c r="K66" s="181" t="s">
        <v>361</v>
      </c>
      <c r="L66" s="216"/>
      <c r="M66" s="66">
        <v>5</v>
      </c>
      <c r="N66" s="26" t="s">
        <v>251</v>
      </c>
      <c r="O66" s="26" t="s">
        <v>257</v>
      </c>
      <c r="P66" s="68">
        <v>2387</v>
      </c>
      <c r="Q66" s="68">
        <v>1</v>
      </c>
      <c r="R66" s="68" t="s">
        <v>342</v>
      </c>
      <c r="S66" s="69">
        <v>9.37</v>
      </c>
      <c r="T66" s="323">
        <v>5591.5475</v>
      </c>
      <c r="U66" s="323">
        <v>559.15475</v>
      </c>
      <c r="V66" s="324">
        <v>0.1</v>
      </c>
    </row>
    <row r="67" spans="1:22" ht="12.75" thickBot="1" thickTop="1">
      <c r="A67" s="237"/>
      <c r="B67" s="260"/>
      <c r="C67" s="257"/>
      <c r="D67" s="255"/>
      <c r="E67" s="257"/>
      <c r="F67" s="257"/>
      <c r="G67" s="261"/>
      <c r="H67" s="258"/>
      <c r="I67" s="262"/>
      <c r="J67" s="63" t="e">
        <f>CONCATENATE("AA ",#REF!,".",#REF!,".")</f>
        <v>#REF!</v>
      </c>
      <c r="K67" s="181" t="s">
        <v>364</v>
      </c>
      <c r="L67" s="216"/>
      <c r="M67" s="66">
        <v>5</v>
      </c>
      <c r="N67" s="26" t="s">
        <v>251</v>
      </c>
      <c r="O67" s="26" t="s">
        <v>257</v>
      </c>
      <c r="P67" s="68">
        <v>2387</v>
      </c>
      <c r="Q67" s="68">
        <v>1</v>
      </c>
      <c r="R67" s="68" t="s">
        <v>342</v>
      </c>
      <c r="S67" s="69">
        <v>9.37</v>
      </c>
      <c r="T67" s="323">
        <v>5591.5475</v>
      </c>
      <c r="U67" s="323">
        <v>559.15475</v>
      </c>
      <c r="V67" s="324">
        <v>0.1</v>
      </c>
    </row>
    <row r="68" spans="1:22" ht="12.75" thickBot="1" thickTop="1">
      <c r="A68" s="237"/>
      <c r="B68" s="260"/>
      <c r="C68" s="257"/>
      <c r="D68" s="255"/>
      <c r="E68" s="257"/>
      <c r="F68" s="257"/>
      <c r="G68" s="261"/>
      <c r="H68" s="258"/>
      <c r="I68" s="262"/>
      <c r="J68" s="63" t="e">
        <f>CONCATENATE("AA ",#REF!,".",#REF!,".")</f>
        <v>#REF!</v>
      </c>
      <c r="K68" s="181" t="s">
        <v>362</v>
      </c>
      <c r="L68" s="216"/>
      <c r="M68" s="66">
        <v>5</v>
      </c>
      <c r="N68" s="26" t="s">
        <v>251</v>
      </c>
      <c r="O68" s="26" t="s">
        <v>257</v>
      </c>
      <c r="P68" s="68">
        <v>2387</v>
      </c>
      <c r="Q68" s="68">
        <v>1</v>
      </c>
      <c r="R68" s="68" t="s">
        <v>342</v>
      </c>
      <c r="S68" s="69">
        <v>9.37</v>
      </c>
      <c r="T68" s="323">
        <v>5591.5475</v>
      </c>
      <c r="U68" s="323">
        <v>559.15475</v>
      </c>
      <c r="V68" s="324">
        <v>0.1</v>
      </c>
    </row>
    <row r="69" spans="1:22" ht="24" thickBot="1" thickTop="1">
      <c r="A69" s="237"/>
      <c r="B69" s="260"/>
      <c r="C69" s="257"/>
      <c r="D69" s="255"/>
      <c r="E69" s="257"/>
      <c r="F69" s="257"/>
      <c r="G69" s="261"/>
      <c r="H69" s="258"/>
      <c r="I69" s="262"/>
      <c r="J69" s="63" t="e">
        <f>CONCATENATE("AA ",#REF!,".",#REF!,".")</f>
        <v>#REF!</v>
      </c>
      <c r="K69" s="181" t="s">
        <v>363</v>
      </c>
      <c r="L69" s="216"/>
      <c r="M69" s="66">
        <v>5</v>
      </c>
      <c r="N69" s="26" t="s">
        <v>251</v>
      </c>
      <c r="O69" s="26" t="s">
        <v>257</v>
      </c>
      <c r="P69" s="68">
        <v>2387</v>
      </c>
      <c r="Q69" s="68">
        <v>1</v>
      </c>
      <c r="R69" s="68" t="s">
        <v>342</v>
      </c>
      <c r="S69" s="69">
        <v>9.37</v>
      </c>
      <c r="T69" s="323">
        <v>22366.19</v>
      </c>
      <c r="U69" s="323">
        <v>2236.619</v>
      </c>
      <c r="V69" s="324">
        <v>0.1</v>
      </c>
    </row>
    <row r="70" spans="1:22" ht="24" thickBot="1" thickTop="1">
      <c r="A70" s="237"/>
      <c r="B70" s="260"/>
      <c r="C70" s="257"/>
      <c r="D70" s="255"/>
      <c r="E70" s="257"/>
      <c r="F70" s="257"/>
      <c r="G70" s="261"/>
      <c r="H70" s="258"/>
      <c r="I70" s="262"/>
      <c r="J70" s="63" t="e">
        <f>CONCATENATE("AA ",#REF!,".",#REF!,".")</f>
        <v>#REF!</v>
      </c>
      <c r="K70" s="181" t="s">
        <v>218</v>
      </c>
      <c r="L70" s="216"/>
      <c r="M70" s="66">
        <v>10</v>
      </c>
      <c r="N70" s="26" t="s">
        <v>251</v>
      </c>
      <c r="O70" s="26" t="s">
        <v>257</v>
      </c>
      <c r="P70" s="68">
        <v>2387</v>
      </c>
      <c r="Q70" s="68">
        <v>1</v>
      </c>
      <c r="R70" s="68" t="s">
        <v>342</v>
      </c>
      <c r="S70" s="69">
        <v>9.37</v>
      </c>
      <c r="T70" s="323">
        <v>372.7698333333333</v>
      </c>
      <c r="U70" s="323">
        <v>37.27698333333333</v>
      </c>
      <c r="V70" s="324">
        <v>0.1</v>
      </c>
    </row>
    <row r="71" spans="1:22" ht="24" thickBot="1" thickTop="1">
      <c r="A71" s="237"/>
      <c r="B71" s="260"/>
      <c r="C71" s="257"/>
      <c r="D71" s="255"/>
      <c r="E71" s="257"/>
      <c r="F71" s="257"/>
      <c r="G71" s="261"/>
      <c r="H71" s="258"/>
      <c r="I71" s="262"/>
      <c r="J71" s="63" t="e">
        <f>CONCATENATE("AA ",#REF!,".",#REF!,".")</f>
        <v>#REF!</v>
      </c>
      <c r="K71" s="181" t="s">
        <v>219</v>
      </c>
      <c r="L71" s="216"/>
      <c r="M71" s="66">
        <v>10</v>
      </c>
      <c r="N71" s="26" t="s">
        <v>251</v>
      </c>
      <c r="O71" s="26" t="s">
        <v>257</v>
      </c>
      <c r="P71" s="68">
        <v>2387</v>
      </c>
      <c r="Q71" s="68">
        <v>1</v>
      </c>
      <c r="R71" s="68" t="s">
        <v>342</v>
      </c>
      <c r="S71" s="69">
        <v>9.37</v>
      </c>
      <c r="T71" s="323">
        <v>372.7698333333333</v>
      </c>
      <c r="U71" s="323">
        <v>37.27698333333333</v>
      </c>
      <c r="V71" s="324">
        <v>0.1</v>
      </c>
    </row>
    <row r="72" spans="1:22" ht="35.25" thickBot="1" thickTop="1">
      <c r="A72" s="237"/>
      <c r="B72" s="260"/>
      <c r="C72" s="257"/>
      <c r="D72" s="255"/>
      <c r="E72" s="257"/>
      <c r="F72" s="257"/>
      <c r="G72" s="261"/>
      <c r="H72" s="258"/>
      <c r="I72" s="262"/>
      <c r="J72" s="63" t="e">
        <f>CONCATENATE("AA ",#REF!,".",#REF!,".")</f>
        <v>#REF!</v>
      </c>
      <c r="K72" s="181" t="s">
        <v>220</v>
      </c>
      <c r="L72" s="216"/>
      <c r="M72" s="66">
        <v>10</v>
      </c>
      <c r="N72" s="26" t="s">
        <v>251</v>
      </c>
      <c r="O72" s="26" t="s">
        <v>257</v>
      </c>
      <c r="P72" s="68">
        <v>2387</v>
      </c>
      <c r="Q72" s="68">
        <v>1</v>
      </c>
      <c r="R72" s="68" t="s">
        <v>342</v>
      </c>
      <c r="S72" s="69">
        <v>9.37</v>
      </c>
      <c r="T72" s="323">
        <v>372.7698333333333</v>
      </c>
      <c r="U72" s="323">
        <v>37.27698333333333</v>
      </c>
      <c r="V72" s="324">
        <v>0.1</v>
      </c>
    </row>
    <row r="73" spans="1:22" ht="46.5" thickBot="1" thickTop="1">
      <c r="A73" s="237"/>
      <c r="B73" s="260"/>
      <c r="C73" s="257"/>
      <c r="D73" s="255"/>
      <c r="E73" s="257"/>
      <c r="F73" s="257"/>
      <c r="G73" s="261"/>
      <c r="H73" s="258"/>
      <c r="I73" s="262"/>
      <c r="J73" s="63" t="e">
        <f>CONCATENATE("AA ",#REF!,".",#REF!,".")</f>
        <v>#REF!</v>
      </c>
      <c r="K73" s="181" t="s">
        <v>221</v>
      </c>
      <c r="L73" s="216"/>
      <c r="M73" s="66">
        <v>10</v>
      </c>
      <c r="N73" s="26" t="s">
        <v>251</v>
      </c>
      <c r="O73" s="26" t="s">
        <v>257</v>
      </c>
      <c r="P73" s="68">
        <v>2387</v>
      </c>
      <c r="Q73" s="68">
        <v>1</v>
      </c>
      <c r="R73" s="68" t="s">
        <v>342</v>
      </c>
      <c r="S73" s="69">
        <v>9.37</v>
      </c>
      <c r="T73" s="323">
        <v>372.7698333333333</v>
      </c>
      <c r="U73" s="323">
        <v>37.27698333333333</v>
      </c>
      <c r="V73" s="324">
        <v>0.1</v>
      </c>
    </row>
    <row r="74" spans="1:22" ht="46.5" thickBot="1" thickTop="1">
      <c r="A74" s="237"/>
      <c r="B74" s="260"/>
      <c r="C74" s="257"/>
      <c r="D74" s="255"/>
      <c r="E74" s="257"/>
      <c r="F74" s="257"/>
      <c r="G74" s="261"/>
      <c r="H74" s="258"/>
      <c r="I74" s="262"/>
      <c r="J74" s="63" t="e">
        <f>CONCATENATE("AA ",#REF!,".",#REF!,".")</f>
        <v>#REF!</v>
      </c>
      <c r="K74" s="181" t="s">
        <v>222</v>
      </c>
      <c r="L74" s="216"/>
      <c r="M74" s="66">
        <v>10</v>
      </c>
      <c r="N74" s="26" t="s">
        <v>251</v>
      </c>
      <c r="O74" s="26" t="s">
        <v>257</v>
      </c>
      <c r="P74" s="68">
        <v>2326</v>
      </c>
      <c r="Q74" s="68">
        <v>1</v>
      </c>
      <c r="R74" s="68" t="s">
        <v>342</v>
      </c>
      <c r="S74" s="69">
        <v>9.37</v>
      </c>
      <c r="T74" s="323">
        <v>363.2436666666666</v>
      </c>
      <c r="U74" s="323">
        <v>36.32436666666666</v>
      </c>
      <c r="V74" s="324">
        <v>0.1</v>
      </c>
    </row>
    <row r="75" spans="1:22" ht="46.5" thickBot="1" thickTop="1">
      <c r="A75" s="237"/>
      <c r="B75" s="260"/>
      <c r="C75" s="257"/>
      <c r="D75" s="255"/>
      <c r="E75" s="257"/>
      <c r="F75" s="257"/>
      <c r="G75" s="261"/>
      <c r="H75" s="258"/>
      <c r="I75" s="262"/>
      <c r="J75" s="63" t="e">
        <f>CONCATENATE("AA ",#REF!,".",#REF!,".")</f>
        <v>#REF!</v>
      </c>
      <c r="K75" s="181" t="s">
        <v>223</v>
      </c>
      <c r="L75" s="216"/>
      <c r="M75" s="66">
        <v>10</v>
      </c>
      <c r="N75" s="26" t="s">
        <v>251</v>
      </c>
      <c r="O75" s="26" t="s">
        <v>257</v>
      </c>
      <c r="P75" s="68">
        <v>2387</v>
      </c>
      <c r="Q75" s="68">
        <v>1</v>
      </c>
      <c r="R75" s="68" t="s">
        <v>342</v>
      </c>
      <c r="S75" s="69">
        <v>9.37</v>
      </c>
      <c r="T75" s="323">
        <v>372.7698333333333</v>
      </c>
      <c r="U75" s="323">
        <v>37.27698333333333</v>
      </c>
      <c r="V75" s="324">
        <v>0.1</v>
      </c>
    </row>
    <row r="76" spans="1:22" ht="35.25" thickBot="1" thickTop="1">
      <c r="A76" s="237"/>
      <c r="B76" s="260"/>
      <c r="C76" s="257"/>
      <c r="D76" s="255"/>
      <c r="E76" s="257"/>
      <c r="F76" s="257"/>
      <c r="G76" s="261"/>
      <c r="H76" s="258"/>
      <c r="I76" s="262"/>
      <c r="J76" s="63" t="e">
        <f>CONCATENATE("AA ",#REF!,".",#REF!,".")</f>
        <v>#REF!</v>
      </c>
      <c r="K76" s="181" t="s">
        <v>224</v>
      </c>
      <c r="L76" s="216"/>
      <c r="M76" s="66">
        <v>10</v>
      </c>
      <c r="N76" s="26" t="s">
        <v>252</v>
      </c>
      <c r="O76" s="26" t="s">
        <v>258</v>
      </c>
      <c r="P76" s="68">
        <v>2326</v>
      </c>
      <c r="Q76" s="68">
        <v>1</v>
      </c>
      <c r="R76" s="68" t="s">
        <v>342</v>
      </c>
      <c r="S76" s="69">
        <v>9.37</v>
      </c>
      <c r="T76" s="323">
        <v>363.2436666666666</v>
      </c>
      <c r="U76" s="323">
        <v>36.32436666666666</v>
      </c>
      <c r="V76" s="324">
        <v>0.1</v>
      </c>
    </row>
    <row r="77" spans="1:22" ht="35.25" thickBot="1" thickTop="1">
      <c r="A77" s="237"/>
      <c r="B77" s="260"/>
      <c r="C77" s="257"/>
      <c r="D77" s="255"/>
      <c r="E77" s="257"/>
      <c r="F77" s="257"/>
      <c r="G77" s="261"/>
      <c r="H77" s="258"/>
      <c r="I77" s="262"/>
      <c r="J77" s="63" t="e">
        <f>CONCATENATE("AA ",#REF!,".",#REF!,".")</f>
        <v>#REF!</v>
      </c>
      <c r="K77" s="181" t="s">
        <v>225</v>
      </c>
      <c r="L77" s="216"/>
      <c r="M77" s="66">
        <v>10</v>
      </c>
      <c r="N77" s="26" t="s">
        <v>251</v>
      </c>
      <c r="O77" s="26" t="s">
        <v>257</v>
      </c>
      <c r="P77" s="68">
        <v>2387</v>
      </c>
      <c r="Q77" s="68">
        <v>1</v>
      </c>
      <c r="R77" s="68" t="s">
        <v>342</v>
      </c>
      <c r="S77" s="69">
        <v>9.37</v>
      </c>
      <c r="T77" s="323">
        <v>372.7698333333333</v>
      </c>
      <c r="U77" s="323">
        <v>37.27698333333333</v>
      </c>
      <c r="V77" s="324">
        <v>0.1</v>
      </c>
    </row>
    <row r="78" spans="1:22" s="82" customFormat="1" ht="24" thickBot="1" thickTop="1">
      <c r="A78" s="236" t="str">
        <f>"Pomorski zakonik  
(Ur.l. RS, št. 26/2001, 21/2002, 110/2002-ZGO-1, 2/2004, 37/2004-UPB1, 98/2005, 49/2006, 120/2006-UPB2)"</f>
        <v>Pomorski zakonik  
(Ur.l. RS, št. 26/2001, 21/2002, 110/2002-ZGO-1, 2/2004, 37/2004-UPB1, 98/2005, 49/2006, 120/2006-UPB2)</v>
      </c>
      <c r="B78" s="260" t="s">
        <v>948</v>
      </c>
      <c r="C78" s="257" t="s">
        <v>949</v>
      </c>
      <c r="D78" s="255"/>
      <c r="E78" s="257" t="s">
        <v>38</v>
      </c>
      <c r="F78" s="257" t="s">
        <v>39</v>
      </c>
      <c r="G78" s="261" t="s">
        <v>629</v>
      </c>
      <c r="H78" s="257" t="s">
        <v>217</v>
      </c>
      <c r="I78" s="262">
        <v>2</v>
      </c>
      <c r="J78" s="62" t="e">
        <f>CONCATENATE("AA ",#REF!,".",#REF!,".")</f>
        <v>#REF!</v>
      </c>
      <c r="K78" s="180" t="s">
        <v>175</v>
      </c>
      <c r="L78" s="213"/>
      <c r="M78" s="42">
        <v>1</v>
      </c>
      <c r="N78" s="27" t="s">
        <v>251</v>
      </c>
      <c r="O78" s="95" t="s">
        <v>257</v>
      </c>
      <c r="P78" s="76">
        <v>2387</v>
      </c>
      <c r="Q78" s="76">
        <v>1</v>
      </c>
      <c r="R78" s="76" t="s">
        <v>342</v>
      </c>
      <c r="S78" s="22">
        <v>9.37</v>
      </c>
      <c r="T78" s="330">
        <v>5591.5475</v>
      </c>
      <c r="U78" s="330">
        <v>559.15475</v>
      </c>
      <c r="V78" s="331">
        <v>0.1</v>
      </c>
    </row>
    <row r="79" spans="1:22" ht="24" thickBot="1" thickTop="1">
      <c r="A79" s="237"/>
      <c r="B79" s="260"/>
      <c r="C79" s="257"/>
      <c r="D79" s="255"/>
      <c r="E79" s="257"/>
      <c r="F79" s="257"/>
      <c r="G79" s="261"/>
      <c r="H79" s="258"/>
      <c r="I79" s="262"/>
      <c r="J79" s="63" t="e">
        <f>CONCATENATE("AA ",#REF!,".",#REF!,".")</f>
        <v>#REF!</v>
      </c>
      <c r="K79" s="183" t="s">
        <v>226</v>
      </c>
      <c r="L79" s="218"/>
      <c r="M79" s="66">
        <v>11</v>
      </c>
      <c r="N79" s="26" t="s">
        <v>251</v>
      </c>
      <c r="O79" s="26" t="s">
        <v>257</v>
      </c>
      <c r="P79" s="68">
        <v>2387</v>
      </c>
      <c r="Q79" s="68">
        <v>1</v>
      </c>
      <c r="R79" s="68" t="s">
        <v>416</v>
      </c>
      <c r="S79" s="69">
        <v>9.37</v>
      </c>
      <c r="T79" s="322">
        <v>2388863.8491666666</v>
      </c>
      <c r="U79" s="322">
        <v>238886.38491666666</v>
      </c>
      <c r="V79" s="324">
        <v>0.1</v>
      </c>
    </row>
    <row r="80" spans="1:22" ht="12.75" thickBot="1" thickTop="1">
      <c r="A80" s="237"/>
      <c r="B80" s="260"/>
      <c r="C80" s="257"/>
      <c r="D80" s="255"/>
      <c r="E80" s="257"/>
      <c r="F80" s="257"/>
      <c r="G80" s="261"/>
      <c r="H80" s="258"/>
      <c r="I80" s="262"/>
      <c r="J80" s="63" t="e">
        <f>CONCATENATE("AA ",#REF!,".",#REF!,".")</f>
        <v>#REF!</v>
      </c>
      <c r="K80" s="181" t="s">
        <v>353</v>
      </c>
      <c r="L80" s="216"/>
      <c r="M80" s="66">
        <v>5</v>
      </c>
      <c r="N80" s="26" t="s">
        <v>251</v>
      </c>
      <c r="O80" s="26" t="s">
        <v>257</v>
      </c>
      <c r="P80" s="68">
        <v>2387</v>
      </c>
      <c r="Q80" s="68">
        <v>1</v>
      </c>
      <c r="R80" s="68" t="s">
        <v>342</v>
      </c>
      <c r="S80" s="69">
        <v>9.37</v>
      </c>
      <c r="T80" s="322">
        <v>3727.698333333333</v>
      </c>
      <c r="U80" s="322">
        <v>372.7698333333333</v>
      </c>
      <c r="V80" s="324">
        <v>0.1</v>
      </c>
    </row>
    <row r="81" spans="1:22" ht="12.75" thickBot="1" thickTop="1">
      <c r="A81" s="237"/>
      <c r="B81" s="260"/>
      <c r="C81" s="257"/>
      <c r="D81" s="255"/>
      <c r="E81" s="257"/>
      <c r="F81" s="257"/>
      <c r="G81" s="261"/>
      <c r="H81" s="258"/>
      <c r="I81" s="262"/>
      <c r="J81" s="63" t="e">
        <f>CONCATENATE("AA ",#REF!,".",#REF!,".")</f>
        <v>#REF!</v>
      </c>
      <c r="K81" s="181" t="s">
        <v>354</v>
      </c>
      <c r="L81" s="216"/>
      <c r="M81" s="66">
        <v>5</v>
      </c>
      <c r="N81" s="26" t="s">
        <v>251</v>
      </c>
      <c r="O81" s="26" t="s">
        <v>257</v>
      </c>
      <c r="P81" s="68">
        <v>2387</v>
      </c>
      <c r="Q81" s="68">
        <v>1</v>
      </c>
      <c r="R81" s="68" t="s">
        <v>342</v>
      </c>
      <c r="S81" s="69">
        <v>9.37</v>
      </c>
      <c r="T81" s="322">
        <v>3727.698333333333</v>
      </c>
      <c r="U81" s="322">
        <v>372.7698333333333</v>
      </c>
      <c r="V81" s="324">
        <v>0.1</v>
      </c>
    </row>
    <row r="82" spans="1:22" ht="12.75" thickBot="1" thickTop="1">
      <c r="A82" s="237"/>
      <c r="B82" s="260"/>
      <c r="C82" s="257"/>
      <c r="D82" s="255"/>
      <c r="E82" s="257"/>
      <c r="F82" s="257"/>
      <c r="G82" s="261"/>
      <c r="H82" s="258"/>
      <c r="I82" s="262"/>
      <c r="J82" s="63" t="e">
        <f>CONCATENATE("AA ",#REF!,".",#REF!,".")</f>
        <v>#REF!</v>
      </c>
      <c r="K82" s="181" t="s">
        <v>356</v>
      </c>
      <c r="L82" s="216"/>
      <c r="M82" s="66">
        <v>5</v>
      </c>
      <c r="N82" s="26" t="s">
        <v>251</v>
      </c>
      <c r="O82" s="26" t="s">
        <v>257</v>
      </c>
      <c r="P82" s="68">
        <v>2387</v>
      </c>
      <c r="Q82" s="68">
        <v>1</v>
      </c>
      <c r="R82" s="68" t="s">
        <v>342</v>
      </c>
      <c r="S82" s="69">
        <v>9.37</v>
      </c>
      <c r="T82" s="322">
        <v>3727.698333333333</v>
      </c>
      <c r="U82" s="322">
        <v>372.7698333333333</v>
      </c>
      <c r="V82" s="324">
        <v>0.1</v>
      </c>
    </row>
    <row r="83" spans="1:22" ht="35.25" thickBot="1" thickTop="1">
      <c r="A83" s="237"/>
      <c r="B83" s="260"/>
      <c r="C83" s="257"/>
      <c r="D83" s="255"/>
      <c r="E83" s="257"/>
      <c r="F83" s="257"/>
      <c r="G83" s="261"/>
      <c r="H83" s="258"/>
      <c r="I83" s="262"/>
      <c r="J83" s="63" t="e">
        <f>CONCATENATE("AA ",#REF!,".",#REF!,".")</f>
        <v>#REF!</v>
      </c>
      <c r="K83" s="181" t="s">
        <v>369</v>
      </c>
      <c r="L83" s="216"/>
      <c r="M83" s="66">
        <v>5</v>
      </c>
      <c r="N83" s="26" t="s">
        <v>251</v>
      </c>
      <c r="O83" s="26" t="s">
        <v>257</v>
      </c>
      <c r="P83" s="68">
        <v>2387</v>
      </c>
      <c r="Q83" s="68">
        <v>1</v>
      </c>
      <c r="R83" s="68" t="s">
        <v>342</v>
      </c>
      <c r="S83" s="69">
        <v>9.37</v>
      </c>
      <c r="T83" s="322">
        <v>1863.8491666666664</v>
      </c>
      <c r="U83" s="322">
        <v>186.38491666666664</v>
      </c>
      <c r="V83" s="324">
        <v>0.1</v>
      </c>
    </row>
    <row r="84" spans="1:22" ht="24" thickBot="1" thickTop="1">
      <c r="A84" s="237"/>
      <c r="B84" s="260"/>
      <c r="C84" s="257"/>
      <c r="D84" s="255"/>
      <c r="E84" s="257"/>
      <c r="F84" s="257"/>
      <c r="G84" s="261"/>
      <c r="H84" s="258"/>
      <c r="I84" s="262"/>
      <c r="J84" s="63" t="e">
        <f>CONCATENATE("AA ",#REF!,".",#REF!,".")</f>
        <v>#REF!</v>
      </c>
      <c r="K84" s="181" t="s">
        <v>370</v>
      </c>
      <c r="L84" s="216"/>
      <c r="M84" s="66">
        <v>5</v>
      </c>
      <c r="N84" s="26" t="s">
        <v>252</v>
      </c>
      <c r="O84" s="26" t="s">
        <v>258</v>
      </c>
      <c r="P84" s="68">
        <v>2326</v>
      </c>
      <c r="Q84" s="68">
        <v>1</v>
      </c>
      <c r="R84" s="68" t="s">
        <v>342</v>
      </c>
      <c r="S84" s="69">
        <v>9.37</v>
      </c>
      <c r="T84" s="322">
        <v>10897.31</v>
      </c>
      <c r="U84" s="322">
        <v>1089.731</v>
      </c>
      <c r="V84" s="324">
        <v>0.1</v>
      </c>
    </row>
    <row r="85" spans="1:22" ht="24" thickBot="1" thickTop="1">
      <c r="A85" s="237"/>
      <c r="B85" s="260"/>
      <c r="C85" s="257"/>
      <c r="D85" s="255"/>
      <c r="E85" s="257"/>
      <c r="F85" s="257"/>
      <c r="G85" s="261"/>
      <c r="H85" s="258"/>
      <c r="I85" s="262"/>
      <c r="J85" s="114" t="e">
        <f>CONCATENATE("AA ",#REF!,".",#REF!,".")</f>
        <v>#REF!</v>
      </c>
      <c r="K85" s="182" t="s">
        <v>294</v>
      </c>
      <c r="L85" s="216"/>
      <c r="M85" s="66">
        <v>5</v>
      </c>
      <c r="N85" s="97" t="s">
        <v>252</v>
      </c>
      <c r="O85" s="72" t="s">
        <v>258</v>
      </c>
      <c r="P85" s="68">
        <v>2326</v>
      </c>
      <c r="Q85" s="68">
        <v>1</v>
      </c>
      <c r="R85" s="68" t="s">
        <v>342</v>
      </c>
      <c r="S85" s="69">
        <v>9.37</v>
      </c>
      <c r="T85" s="323">
        <v>3632.4366666666665</v>
      </c>
      <c r="U85" s="323">
        <v>363.2436666666667</v>
      </c>
      <c r="V85" s="329">
        <v>0.1</v>
      </c>
    </row>
    <row r="86" spans="1:22" s="82" customFormat="1" ht="16.5" customHeight="1" thickBot="1" thickTop="1">
      <c r="A86" s="236" t="str">
        <f>"Pomorski zakonik  
(Ur.l. RS, št. 26/2001, 21/2002, 110/2002-ZGO-1, 2/2004, 37/2004-UPB1, 98/2005, 49/2006, 120/2006-UPB2)"</f>
        <v>Pomorski zakonik  
(Ur.l. RS, št. 26/2001, 21/2002, 110/2002-ZGO-1, 2/2004, 37/2004-UPB1, 98/2005, 49/2006, 120/2006-UPB2)</v>
      </c>
      <c r="B86" s="260" t="s">
        <v>500</v>
      </c>
      <c r="C86" s="257" t="s">
        <v>501</v>
      </c>
      <c r="D86" s="255"/>
      <c r="E86" s="257" t="s">
        <v>38</v>
      </c>
      <c r="F86" s="257" t="s">
        <v>39</v>
      </c>
      <c r="G86" s="261" t="s">
        <v>630</v>
      </c>
      <c r="H86" s="257" t="s">
        <v>227</v>
      </c>
      <c r="I86" s="262">
        <v>2</v>
      </c>
      <c r="J86" s="62" t="e">
        <f>CONCATENATE("AA ",#REF!,".",#REF!,".")</f>
        <v>#REF!</v>
      </c>
      <c r="K86" s="180" t="s">
        <v>351</v>
      </c>
      <c r="L86" s="213"/>
      <c r="M86" s="42">
        <v>1</v>
      </c>
      <c r="N86" s="72" t="s">
        <v>253</v>
      </c>
      <c r="O86" s="209" t="s">
        <v>315</v>
      </c>
      <c r="P86" s="76">
        <v>418</v>
      </c>
      <c r="Q86" s="76">
        <v>1</v>
      </c>
      <c r="R86" s="76" t="s">
        <v>342</v>
      </c>
      <c r="S86" s="125">
        <v>9.37</v>
      </c>
      <c r="T86" s="320">
        <v>652.7766666666666</v>
      </c>
      <c r="U86" s="320">
        <v>65.27766666666666</v>
      </c>
      <c r="V86" s="321">
        <v>0.1</v>
      </c>
    </row>
    <row r="87" spans="1:22" ht="24" thickBot="1" thickTop="1">
      <c r="A87" s="237"/>
      <c r="B87" s="260"/>
      <c r="C87" s="257"/>
      <c r="D87" s="255"/>
      <c r="E87" s="257"/>
      <c r="F87" s="257"/>
      <c r="G87" s="261"/>
      <c r="H87" s="258"/>
      <c r="I87" s="262"/>
      <c r="J87" s="63" t="e">
        <f>CONCATENATE("AA ",#REF!,".",#REF!,".")</f>
        <v>#REF!</v>
      </c>
      <c r="K87" s="181" t="s">
        <v>229</v>
      </c>
      <c r="L87" s="216"/>
      <c r="M87" s="66">
        <v>5</v>
      </c>
      <c r="N87" s="72" t="s">
        <v>253</v>
      </c>
      <c r="O87" s="212" t="s">
        <v>315</v>
      </c>
      <c r="P87" s="68">
        <v>418</v>
      </c>
      <c r="Q87" s="68">
        <v>1</v>
      </c>
      <c r="R87" s="68" t="s">
        <v>342</v>
      </c>
      <c r="S87" s="69">
        <v>9.37</v>
      </c>
      <c r="T87" s="322">
        <v>979.165</v>
      </c>
      <c r="U87" s="322">
        <v>97.9165</v>
      </c>
      <c r="V87" s="325">
        <v>0.1</v>
      </c>
    </row>
    <row r="88" spans="1:22" ht="24" thickBot="1" thickTop="1">
      <c r="A88" s="237"/>
      <c r="B88" s="260"/>
      <c r="C88" s="257"/>
      <c r="D88" s="255"/>
      <c r="E88" s="257"/>
      <c r="F88" s="257"/>
      <c r="G88" s="261"/>
      <c r="H88" s="258"/>
      <c r="I88" s="262"/>
      <c r="J88" s="63" t="e">
        <f>CONCATENATE("AA ",#REF!,".",#REF!,".")</f>
        <v>#REF!</v>
      </c>
      <c r="K88" s="181" t="s">
        <v>230</v>
      </c>
      <c r="L88" s="216"/>
      <c r="M88" s="66">
        <v>5</v>
      </c>
      <c r="N88" s="72" t="s">
        <v>253</v>
      </c>
      <c r="O88" s="212" t="s">
        <v>315</v>
      </c>
      <c r="P88" s="68">
        <v>418</v>
      </c>
      <c r="Q88" s="68">
        <v>1</v>
      </c>
      <c r="R88" s="68" t="s">
        <v>342</v>
      </c>
      <c r="S88" s="69">
        <v>9.37</v>
      </c>
      <c r="T88" s="322">
        <v>848.6096666666667</v>
      </c>
      <c r="U88" s="322">
        <v>84.86096666666668</v>
      </c>
      <c r="V88" s="325">
        <v>0.1</v>
      </c>
    </row>
    <row r="89" spans="1:22" ht="24" thickBot="1" thickTop="1">
      <c r="A89" s="237"/>
      <c r="B89" s="260"/>
      <c r="C89" s="257"/>
      <c r="D89" s="255"/>
      <c r="E89" s="257"/>
      <c r="F89" s="257"/>
      <c r="G89" s="261"/>
      <c r="H89" s="258"/>
      <c r="I89" s="262"/>
      <c r="J89" s="63" t="e">
        <f>CONCATENATE("AA ",#REF!,".",#REF!,".")</f>
        <v>#REF!</v>
      </c>
      <c r="K89" s="181" t="s">
        <v>231</v>
      </c>
      <c r="L89" s="216"/>
      <c r="M89" s="66">
        <v>5</v>
      </c>
      <c r="N89" s="72" t="s">
        <v>253</v>
      </c>
      <c r="O89" s="212" t="s">
        <v>315</v>
      </c>
      <c r="P89" s="68">
        <v>418</v>
      </c>
      <c r="Q89" s="68">
        <v>1</v>
      </c>
      <c r="R89" s="68" t="s">
        <v>342</v>
      </c>
      <c r="S89" s="69">
        <v>9.37</v>
      </c>
      <c r="T89" s="322">
        <v>848.6096666666667</v>
      </c>
      <c r="U89" s="322">
        <v>84.86096666666668</v>
      </c>
      <c r="V89" s="325">
        <v>0.1</v>
      </c>
    </row>
    <row r="90" spans="1:22" ht="24" thickBot="1" thickTop="1">
      <c r="A90" s="237"/>
      <c r="B90" s="260"/>
      <c r="C90" s="257"/>
      <c r="D90" s="255"/>
      <c r="E90" s="257"/>
      <c r="F90" s="257"/>
      <c r="G90" s="261"/>
      <c r="H90" s="258"/>
      <c r="I90" s="262"/>
      <c r="J90" s="63" t="e">
        <f>CONCATENATE("AA ",#REF!,".",#REF!,".")</f>
        <v>#REF!</v>
      </c>
      <c r="K90" s="181" t="s">
        <v>359</v>
      </c>
      <c r="L90" s="216"/>
      <c r="M90" s="66">
        <v>5</v>
      </c>
      <c r="N90" s="72" t="s">
        <v>253</v>
      </c>
      <c r="O90" s="212" t="s">
        <v>315</v>
      </c>
      <c r="P90" s="68">
        <v>418</v>
      </c>
      <c r="Q90" s="68">
        <v>1</v>
      </c>
      <c r="R90" s="68" t="s">
        <v>342</v>
      </c>
      <c r="S90" s="69">
        <v>9.37</v>
      </c>
      <c r="T90" s="322">
        <v>3263.883333333333</v>
      </c>
      <c r="U90" s="322">
        <v>326.3883333333333</v>
      </c>
      <c r="V90" s="325">
        <v>0.1</v>
      </c>
    </row>
    <row r="91" spans="1:22" ht="24" thickBot="1" thickTop="1">
      <c r="A91" s="237"/>
      <c r="B91" s="260"/>
      <c r="C91" s="257"/>
      <c r="D91" s="255"/>
      <c r="E91" s="257"/>
      <c r="F91" s="257"/>
      <c r="G91" s="261"/>
      <c r="H91" s="258"/>
      <c r="I91" s="262"/>
      <c r="J91" s="63" t="e">
        <f>CONCATENATE("AA ",#REF!,".",#REF!,".")</f>
        <v>#REF!</v>
      </c>
      <c r="K91" s="181" t="s">
        <v>232</v>
      </c>
      <c r="L91" s="216"/>
      <c r="M91" s="66">
        <v>5</v>
      </c>
      <c r="N91" s="72" t="s">
        <v>253</v>
      </c>
      <c r="O91" s="212" t="s">
        <v>315</v>
      </c>
      <c r="P91" s="68">
        <v>418</v>
      </c>
      <c r="Q91" s="68">
        <v>1</v>
      </c>
      <c r="R91" s="68" t="s">
        <v>342</v>
      </c>
      <c r="S91" s="69">
        <v>9.37</v>
      </c>
      <c r="T91" s="322">
        <v>1958.33</v>
      </c>
      <c r="U91" s="322">
        <v>195.833</v>
      </c>
      <c r="V91" s="325">
        <v>0.1</v>
      </c>
    </row>
    <row r="92" spans="1:22" ht="24" thickBot="1" thickTop="1">
      <c r="A92" s="237"/>
      <c r="B92" s="260"/>
      <c r="C92" s="257"/>
      <c r="D92" s="255"/>
      <c r="E92" s="257"/>
      <c r="F92" s="257"/>
      <c r="G92" s="261"/>
      <c r="H92" s="258"/>
      <c r="I92" s="262"/>
      <c r="J92" s="63" t="e">
        <f>CONCATENATE("AA ",#REF!,".",#REF!,".")</f>
        <v>#REF!</v>
      </c>
      <c r="K92" s="181" t="s">
        <v>218</v>
      </c>
      <c r="L92" s="216"/>
      <c r="M92" s="66">
        <v>10</v>
      </c>
      <c r="N92" s="72" t="s">
        <v>253</v>
      </c>
      <c r="O92" s="212" t="s">
        <v>315</v>
      </c>
      <c r="P92" s="68">
        <v>418</v>
      </c>
      <c r="Q92" s="68">
        <v>1</v>
      </c>
      <c r="R92" s="68" t="s">
        <v>342</v>
      </c>
      <c r="S92" s="69">
        <v>9.37</v>
      </c>
      <c r="T92" s="322">
        <v>65.27766666666666</v>
      </c>
      <c r="U92" s="322">
        <v>6.5277666666666665</v>
      </c>
      <c r="V92" s="325">
        <v>0.1</v>
      </c>
    </row>
    <row r="93" spans="1:22" ht="24" thickBot="1" thickTop="1">
      <c r="A93" s="237"/>
      <c r="B93" s="260"/>
      <c r="C93" s="257"/>
      <c r="D93" s="255"/>
      <c r="E93" s="257"/>
      <c r="F93" s="257"/>
      <c r="G93" s="261"/>
      <c r="H93" s="258"/>
      <c r="I93" s="262"/>
      <c r="J93" s="63" t="e">
        <f>CONCATENATE("AA ",#REF!,".",#REF!,".")</f>
        <v>#REF!</v>
      </c>
      <c r="K93" s="181" t="s">
        <v>219</v>
      </c>
      <c r="L93" s="216"/>
      <c r="M93" s="66">
        <v>10</v>
      </c>
      <c r="N93" s="72" t="s">
        <v>253</v>
      </c>
      <c r="O93" s="212" t="s">
        <v>315</v>
      </c>
      <c r="P93" s="68">
        <v>418</v>
      </c>
      <c r="Q93" s="68">
        <v>1</v>
      </c>
      <c r="R93" s="68" t="s">
        <v>342</v>
      </c>
      <c r="S93" s="69">
        <v>9.37</v>
      </c>
      <c r="T93" s="322">
        <v>65.27766666666666</v>
      </c>
      <c r="U93" s="322">
        <v>6.5277666666666665</v>
      </c>
      <c r="V93" s="325">
        <v>0.1</v>
      </c>
    </row>
    <row r="94" spans="1:22" ht="35.25" thickBot="1" thickTop="1">
      <c r="A94" s="237"/>
      <c r="B94" s="260"/>
      <c r="C94" s="257"/>
      <c r="D94" s="255"/>
      <c r="E94" s="257"/>
      <c r="F94" s="257"/>
      <c r="G94" s="261"/>
      <c r="H94" s="258"/>
      <c r="I94" s="262"/>
      <c r="J94" s="63" t="e">
        <f>CONCATENATE("AA ",#REF!,".",#REF!,".")</f>
        <v>#REF!</v>
      </c>
      <c r="K94" s="181" t="s">
        <v>220</v>
      </c>
      <c r="L94" s="216"/>
      <c r="M94" s="66">
        <v>10</v>
      </c>
      <c r="N94" s="72" t="s">
        <v>253</v>
      </c>
      <c r="O94" s="212" t="s">
        <v>315</v>
      </c>
      <c r="P94" s="68">
        <v>418</v>
      </c>
      <c r="Q94" s="68">
        <v>1</v>
      </c>
      <c r="R94" s="68" t="s">
        <v>342</v>
      </c>
      <c r="S94" s="69">
        <v>9.37</v>
      </c>
      <c r="T94" s="322">
        <v>65.27766666666666</v>
      </c>
      <c r="U94" s="322">
        <v>6.5277666666666665</v>
      </c>
      <c r="V94" s="325">
        <v>0.1</v>
      </c>
    </row>
    <row r="95" spans="1:22" ht="46.5" thickBot="1" thickTop="1">
      <c r="A95" s="237"/>
      <c r="B95" s="260"/>
      <c r="C95" s="257"/>
      <c r="D95" s="255"/>
      <c r="E95" s="257"/>
      <c r="F95" s="257"/>
      <c r="G95" s="261"/>
      <c r="H95" s="258"/>
      <c r="I95" s="262"/>
      <c r="J95" s="63" t="e">
        <f>CONCATENATE("AA ",#REF!,".",#REF!,".")</f>
        <v>#REF!</v>
      </c>
      <c r="K95" s="181" t="s">
        <v>222</v>
      </c>
      <c r="L95" s="216"/>
      <c r="M95" s="66">
        <v>10</v>
      </c>
      <c r="N95" s="72" t="s">
        <v>253</v>
      </c>
      <c r="O95" s="212" t="s">
        <v>315</v>
      </c>
      <c r="P95" s="68">
        <v>418</v>
      </c>
      <c r="Q95" s="68">
        <v>1</v>
      </c>
      <c r="R95" s="68" t="s">
        <v>342</v>
      </c>
      <c r="S95" s="69">
        <v>9.37</v>
      </c>
      <c r="T95" s="322">
        <v>65.27766666666666</v>
      </c>
      <c r="U95" s="322">
        <v>6.5277666666666665</v>
      </c>
      <c r="V95" s="325">
        <v>0.1</v>
      </c>
    </row>
    <row r="96" spans="1:22" ht="46.5" thickBot="1" thickTop="1">
      <c r="A96" s="237"/>
      <c r="B96" s="260"/>
      <c r="C96" s="257"/>
      <c r="D96" s="255"/>
      <c r="E96" s="257"/>
      <c r="F96" s="257"/>
      <c r="G96" s="261"/>
      <c r="H96" s="258"/>
      <c r="I96" s="262"/>
      <c r="J96" s="63" t="e">
        <f>CONCATENATE("AA ",#REF!,".",#REF!,".")</f>
        <v>#REF!</v>
      </c>
      <c r="K96" s="181" t="s">
        <v>223</v>
      </c>
      <c r="L96" s="216"/>
      <c r="M96" s="66">
        <v>10</v>
      </c>
      <c r="N96" s="72" t="s">
        <v>253</v>
      </c>
      <c r="O96" s="96" t="s">
        <v>315</v>
      </c>
      <c r="P96" s="68">
        <v>418</v>
      </c>
      <c r="Q96" s="68">
        <v>1</v>
      </c>
      <c r="R96" s="68" t="s">
        <v>342</v>
      </c>
      <c r="S96" s="69">
        <v>9.37</v>
      </c>
      <c r="T96" s="322">
        <v>65.27766666666666</v>
      </c>
      <c r="U96" s="322">
        <v>6.5277666666666665</v>
      </c>
      <c r="V96" s="325">
        <v>0.1</v>
      </c>
    </row>
    <row r="97" spans="1:22" s="82" customFormat="1" ht="12" customHeight="1" thickBot="1" thickTop="1">
      <c r="A97" s="236" t="str">
        <f>"Pomorski zakonik  
(Ur.l. RS, št. 26/2001, 21/2002, 110/2002-ZGO-1, 2/2004, 37/2004-UPB1, 98/2005, 49/2006, 120/2006-UPB2)"</f>
        <v>Pomorski zakonik  
(Ur.l. RS, št. 26/2001, 21/2002, 110/2002-ZGO-1, 2/2004, 37/2004-UPB1, 98/2005, 49/2006, 120/2006-UPB2)</v>
      </c>
      <c r="B97" s="260" t="s">
        <v>500</v>
      </c>
      <c r="C97" s="257" t="s">
        <v>501</v>
      </c>
      <c r="D97" s="255"/>
      <c r="E97" s="257" t="s">
        <v>38</v>
      </c>
      <c r="F97" s="257" t="s">
        <v>39</v>
      </c>
      <c r="G97" s="261" t="s">
        <v>631</v>
      </c>
      <c r="H97" s="257" t="s">
        <v>228</v>
      </c>
      <c r="I97" s="262">
        <v>2</v>
      </c>
      <c r="J97" s="62" t="e">
        <f>CONCATENATE("AA ",#REF!,".",#REF!,".")</f>
        <v>#REF!</v>
      </c>
      <c r="K97" s="180" t="s">
        <v>429</v>
      </c>
      <c r="L97" s="213"/>
      <c r="M97" s="42">
        <v>1</v>
      </c>
      <c r="N97" s="27" t="s">
        <v>253</v>
      </c>
      <c r="O97" s="27" t="s">
        <v>315</v>
      </c>
      <c r="P97" s="76">
        <v>418</v>
      </c>
      <c r="Q97" s="76">
        <v>1</v>
      </c>
      <c r="R97" s="76" t="s">
        <v>342</v>
      </c>
      <c r="S97" s="125">
        <v>9.37</v>
      </c>
      <c r="T97" s="320">
        <v>652.7766666666666</v>
      </c>
      <c r="U97" s="320">
        <v>65.27766666666666</v>
      </c>
      <c r="V97" s="321">
        <v>0.1</v>
      </c>
    </row>
    <row r="98" spans="1:22" ht="12" customHeight="1" thickBot="1" thickTop="1">
      <c r="A98" s="237"/>
      <c r="B98" s="260"/>
      <c r="C98" s="257"/>
      <c r="D98" s="255"/>
      <c r="E98" s="257"/>
      <c r="F98" s="257"/>
      <c r="G98" s="261"/>
      <c r="H98" s="258"/>
      <c r="I98" s="262"/>
      <c r="J98" s="63" t="e">
        <f>CONCATENATE("AA ",#REF!,".",#REF!,".")</f>
        <v>#REF!</v>
      </c>
      <c r="K98" s="181" t="s">
        <v>229</v>
      </c>
      <c r="L98" s="216"/>
      <c r="M98" s="66">
        <v>5</v>
      </c>
      <c r="N98" s="72" t="s">
        <v>253</v>
      </c>
      <c r="O98" s="96" t="s">
        <v>315</v>
      </c>
      <c r="P98" s="68">
        <v>418</v>
      </c>
      <c r="Q98" s="68">
        <v>1</v>
      </c>
      <c r="R98" s="68" t="s">
        <v>342</v>
      </c>
      <c r="S98" s="69">
        <v>9.37</v>
      </c>
      <c r="T98" s="322">
        <v>979.165</v>
      </c>
      <c r="U98" s="322">
        <v>97.9165</v>
      </c>
      <c r="V98" s="325">
        <v>0.1</v>
      </c>
    </row>
    <row r="99" spans="1:22" ht="12" customHeight="1" thickBot="1" thickTop="1">
      <c r="A99" s="237"/>
      <c r="B99" s="260"/>
      <c r="C99" s="257"/>
      <c r="D99" s="255"/>
      <c r="E99" s="257"/>
      <c r="F99" s="257"/>
      <c r="G99" s="261"/>
      <c r="H99" s="258"/>
      <c r="I99" s="262"/>
      <c r="J99" s="63" t="e">
        <f>CONCATENATE("AA ",#REF!,".",#REF!,".")</f>
        <v>#REF!</v>
      </c>
      <c r="K99" s="181" t="s">
        <v>230</v>
      </c>
      <c r="L99" s="216"/>
      <c r="M99" s="66">
        <v>5</v>
      </c>
      <c r="N99" s="72" t="s">
        <v>253</v>
      </c>
      <c r="O99" s="96" t="s">
        <v>315</v>
      </c>
      <c r="P99" s="68">
        <v>418</v>
      </c>
      <c r="Q99" s="68">
        <v>1</v>
      </c>
      <c r="R99" s="68" t="s">
        <v>342</v>
      </c>
      <c r="S99" s="69">
        <v>9.37</v>
      </c>
      <c r="T99" s="322">
        <v>848.6096666666667</v>
      </c>
      <c r="U99" s="322">
        <v>84.86096666666668</v>
      </c>
      <c r="V99" s="325">
        <v>0.1</v>
      </c>
    </row>
    <row r="100" spans="1:22" ht="12" customHeight="1" thickBot="1" thickTop="1">
      <c r="A100" s="237"/>
      <c r="B100" s="260"/>
      <c r="C100" s="257"/>
      <c r="D100" s="255"/>
      <c r="E100" s="257"/>
      <c r="F100" s="257"/>
      <c r="G100" s="261"/>
      <c r="H100" s="258"/>
      <c r="I100" s="262"/>
      <c r="J100" s="63" t="e">
        <f>CONCATENATE("AA ",#REF!,".",#REF!,".")</f>
        <v>#REF!</v>
      </c>
      <c r="K100" s="181" t="s">
        <v>231</v>
      </c>
      <c r="L100" s="216"/>
      <c r="M100" s="66">
        <v>5</v>
      </c>
      <c r="N100" s="72" t="s">
        <v>253</v>
      </c>
      <c r="O100" s="96" t="s">
        <v>315</v>
      </c>
      <c r="P100" s="68">
        <v>418</v>
      </c>
      <c r="Q100" s="68">
        <v>1</v>
      </c>
      <c r="R100" s="68" t="s">
        <v>342</v>
      </c>
      <c r="S100" s="69">
        <v>9.37</v>
      </c>
      <c r="T100" s="322">
        <v>848.6096666666667</v>
      </c>
      <c r="U100" s="322">
        <v>84.86096666666668</v>
      </c>
      <c r="V100" s="325">
        <v>0.1</v>
      </c>
    </row>
    <row r="101" spans="1:22" s="80" customFormat="1" ht="12" customHeight="1" thickBot="1" thickTop="1">
      <c r="A101" s="237"/>
      <c r="B101" s="260"/>
      <c r="C101" s="257"/>
      <c r="D101" s="255"/>
      <c r="E101" s="257"/>
      <c r="F101" s="257"/>
      <c r="G101" s="261"/>
      <c r="H101" s="258"/>
      <c r="I101" s="262"/>
      <c r="J101" s="79" t="e">
        <f>CONCATENATE("AA ",#REF!,".",#REF!,".")</f>
        <v>#REF!</v>
      </c>
      <c r="K101" s="182" t="s">
        <v>234</v>
      </c>
      <c r="L101" s="219"/>
      <c r="M101" s="44">
        <v>5</v>
      </c>
      <c r="N101" s="103" t="s">
        <v>253</v>
      </c>
      <c r="O101" s="97" t="s">
        <v>315</v>
      </c>
      <c r="P101" s="33">
        <v>418</v>
      </c>
      <c r="Q101" s="33">
        <v>1</v>
      </c>
      <c r="R101" s="33" t="s">
        <v>342</v>
      </c>
      <c r="S101" s="18">
        <v>9.37</v>
      </c>
      <c r="T101" s="326">
        <v>652.7766666666666</v>
      </c>
      <c r="U101" s="326">
        <v>65.27766666666666</v>
      </c>
      <c r="V101" s="325">
        <v>0.1</v>
      </c>
    </row>
    <row r="102" spans="1:22" ht="12" customHeight="1" thickBot="1" thickTop="1">
      <c r="A102" s="236" t="str">
        <f>"Pomorski zakonik  
(Ur.l. RS, št. 26/2001, 21/2002, 110/2002-ZGO-1, 2/2004, 37/2004-UPB1, 98/2005, 49/2006, 120/2006-UPB2)"</f>
        <v>Pomorski zakonik  
(Ur.l. RS, št. 26/2001, 21/2002, 110/2002-ZGO-1, 2/2004, 37/2004-UPB1, 98/2005, 49/2006, 120/2006-UPB2)</v>
      </c>
      <c r="B102" s="260"/>
      <c r="C102" s="257" t="s">
        <v>49</v>
      </c>
      <c r="D102" s="255" t="s">
        <v>398</v>
      </c>
      <c r="E102" s="257" t="s">
        <v>38</v>
      </c>
      <c r="F102" s="257" t="s">
        <v>39</v>
      </c>
      <c r="G102" s="261" t="s">
        <v>632</v>
      </c>
      <c r="H102" s="257" t="s">
        <v>663</v>
      </c>
      <c r="I102" s="259">
        <v>6</v>
      </c>
      <c r="J102" s="81" t="e">
        <f>CONCATENATE("AA ",#REF!,".",#REF!,".")</f>
        <v>#REF!</v>
      </c>
      <c r="K102" s="184" t="s">
        <v>394</v>
      </c>
      <c r="L102" s="159"/>
      <c r="M102" s="43">
        <v>1</v>
      </c>
      <c r="N102" s="72" t="s">
        <v>393</v>
      </c>
      <c r="O102" s="72" t="s">
        <v>315</v>
      </c>
      <c r="P102" s="29">
        <v>0</v>
      </c>
      <c r="Q102" s="29">
        <v>2</v>
      </c>
      <c r="R102" s="29" t="s">
        <v>342</v>
      </c>
      <c r="S102" s="30">
        <v>9.37</v>
      </c>
      <c r="T102" s="328">
        <v>0</v>
      </c>
      <c r="U102" s="328">
        <v>0</v>
      </c>
      <c r="V102" s="321">
        <v>0.1</v>
      </c>
    </row>
    <row r="103" spans="1:22" ht="12" customHeight="1" thickBot="1" thickTop="1">
      <c r="A103" s="237"/>
      <c r="B103" s="260"/>
      <c r="C103" s="257"/>
      <c r="D103" s="255"/>
      <c r="E103" s="257"/>
      <c r="F103" s="257"/>
      <c r="G103" s="261"/>
      <c r="H103" s="258"/>
      <c r="I103" s="259"/>
      <c r="J103" s="63" t="e">
        <f>CONCATENATE("AA ",#REF!,".",#REF!,".")</f>
        <v>#REF!</v>
      </c>
      <c r="K103" s="122" t="s">
        <v>395</v>
      </c>
      <c r="L103" s="122" t="s">
        <v>396</v>
      </c>
      <c r="M103" s="41">
        <v>5</v>
      </c>
      <c r="N103" s="72" t="s">
        <v>393</v>
      </c>
      <c r="O103" s="72" t="s">
        <v>315</v>
      </c>
      <c r="P103" s="17">
        <v>0</v>
      </c>
      <c r="Q103" s="17">
        <v>2</v>
      </c>
      <c r="R103" s="17" t="s">
        <v>343</v>
      </c>
      <c r="S103" s="15">
        <v>9.37</v>
      </c>
      <c r="T103" s="322">
        <v>0</v>
      </c>
      <c r="U103" s="322">
        <v>0</v>
      </c>
      <c r="V103" s="324">
        <v>0.5</v>
      </c>
    </row>
    <row r="104" spans="1:22" ht="12" customHeight="1" thickBot="1" thickTop="1">
      <c r="A104" s="237"/>
      <c r="B104" s="260"/>
      <c r="C104" s="257"/>
      <c r="D104" s="255"/>
      <c r="E104" s="257"/>
      <c r="F104" s="257"/>
      <c r="G104" s="261"/>
      <c r="H104" s="258"/>
      <c r="I104" s="259"/>
      <c r="J104" s="114" t="e">
        <f>CONCATENATE("AA ",#REF!,".",#REF!,".")</f>
        <v>#REF!</v>
      </c>
      <c r="K104" s="130" t="s">
        <v>397</v>
      </c>
      <c r="L104" s="130"/>
      <c r="M104" s="66">
        <v>10</v>
      </c>
      <c r="N104" s="102" t="s">
        <v>393</v>
      </c>
      <c r="O104" s="102" t="s">
        <v>315</v>
      </c>
      <c r="P104" s="68">
        <v>0</v>
      </c>
      <c r="Q104" s="68">
        <v>2</v>
      </c>
      <c r="R104" s="68" t="s">
        <v>343</v>
      </c>
      <c r="S104" s="69">
        <v>9.37</v>
      </c>
      <c r="T104" s="323">
        <v>0</v>
      </c>
      <c r="U104" s="323">
        <v>0</v>
      </c>
      <c r="V104" s="325">
        <v>0.1</v>
      </c>
    </row>
    <row r="105" spans="1:22" s="82" customFormat="1" ht="12" customHeight="1" thickBot="1" thickTop="1">
      <c r="A105" s="236" t="str">
        <f>"Pomorski zakonik  
(Ur.l. RS, št. 26/2001, 21/2002, 110/2002-ZGO-1, 2/2004, 37/2004-UPB1, 98/2005, 49/2006, 120/2006-UPB2)"</f>
        <v>Pomorski zakonik  
(Ur.l. RS, št. 26/2001, 21/2002, 110/2002-ZGO-1, 2/2004, 37/2004-UPB1, 98/2005, 49/2006, 120/2006-UPB2)</v>
      </c>
      <c r="B105" s="260" t="s">
        <v>450</v>
      </c>
      <c r="C105" s="257" t="s">
        <v>455</v>
      </c>
      <c r="D105" s="255" t="s">
        <v>403</v>
      </c>
      <c r="E105" s="257" t="s">
        <v>38</v>
      </c>
      <c r="F105" s="257" t="s">
        <v>39</v>
      </c>
      <c r="G105" s="261" t="s">
        <v>583</v>
      </c>
      <c r="H105" s="257" t="s">
        <v>508</v>
      </c>
      <c r="I105" s="259">
        <v>13</v>
      </c>
      <c r="J105" s="62" t="e">
        <f>CONCATENATE("AA ",#REF!,".",#REF!,".")</f>
        <v>#REF!</v>
      </c>
      <c r="K105" s="180" t="s">
        <v>401</v>
      </c>
      <c r="L105" s="220"/>
      <c r="M105" s="42">
        <v>1</v>
      </c>
      <c r="N105" s="27" t="s">
        <v>402</v>
      </c>
      <c r="O105" s="27" t="s">
        <v>315</v>
      </c>
      <c r="P105" s="76">
        <v>1</v>
      </c>
      <c r="Q105" s="76">
        <v>1</v>
      </c>
      <c r="R105" s="76" t="s">
        <v>342</v>
      </c>
      <c r="S105" s="22">
        <v>9.37</v>
      </c>
      <c r="T105" s="320">
        <v>1.5616666666666665</v>
      </c>
      <c r="U105" s="320">
        <v>0.15616666666666668</v>
      </c>
      <c r="V105" s="321">
        <v>0.1</v>
      </c>
    </row>
    <row r="106" spans="1:22" ht="12" customHeight="1" thickBot="1" thickTop="1">
      <c r="A106" s="237"/>
      <c r="B106" s="260"/>
      <c r="C106" s="257"/>
      <c r="D106" s="255"/>
      <c r="E106" s="257"/>
      <c r="F106" s="257"/>
      <c r="G106" s="261"/>
      <c r="H106" s="257"/>
      <c r="I106" s="262"/>
      <c r="J106" s="63" t="e">
        <f>CONCATENATE("AA ",#REF!,".",#REF!,".")</f>
        <v>#REF!</v>
      </c>
      <c r="K106" s="183" t="s">
        <v>454</v>
      </c>
      <c r="L106" s="186" t="s">
        <v>399</v>
      </c>
      <c r="M106" s="77">
        <v>6</v>
      </c>
      <c r="N106" s="72" t="s">
        <v>402</v>
      </c>
      <c r="O106" s="26" t="s">
        <v>315</v>
      </c>
      <c r="P106" s="17">
        <v>1</v>
      </c>
      <c r="Q106" s="17">
        <v>1</v>
      </c>
      <c r="R106" s="17" t="s">
        <v>343</v>
      </c>
      <c r="S106" s="15">
        <v>9.37</v>
      </c>
      <c r="T106" s="322">
        <v>2.3425</v>
      </c>
      <c r="U106" s="322">
        <v>1.17125</v>
      </c>
      <c r="V106" s="324">
        <v>0.5</v>
      </c>
    </row>
    <row r="107" spans="1:22" ht="24" thickBot="1" thickTop="1">
      <c r="A107" s="237"/>
      <c r="B107" s="260"/>
      <c r="C107" s="257"/>
      <c r="D107" s="255"/>
      <c r="E107" s="257"/>
      <c r="F107" s="257"/>
      <c r="G107" s="261"/>
      <c r="H107" s="257"/>
      <c r="I107" s="262"/>
      <c r="J107" s="63" t="e">
        <f>CONCATENATE("AA ",#REF!,".",#REF!,".")</f>
        <v>#REF!</v>
      </c>
      <c r="K107" s="183" t="s">
        <v>237</v>
      </c>
      <c r="L107" s="185" t="s">
        <v>400</v>
      </c>
      <c r="M107" s="66">
        <v>4</v>
      </c>
      <c r="N107" s="72" t="s">
        <v>402</v>
      </c>
      <c r="O107" s="96" t="s">
        <v>315</v>
      </c>
      <c r="P107" s="68">
        <v>1</v>
      </c>
      <c r="Q107" s="17">
        <v>1</v>
      </c>
      <c r="R107" s="68" t="s">
        <v>343</v>
      </c>
      <c r="S107" s="69">
        <v>9.37</v>
      </c>
      <c r="T107" s="323">
        <v>0.7808333333333333</v>
      </c>
      <c r="U107" s="323">
        <v>0.07808333333333334</v>
      </c>
      <c r="V107" s="325">
        <v>0.1</v>
      </c>
    </row>
    <row r="108" spans="1:22" ht="12" customHeight="1" thickBot="1" thickTop="1">
      <c r="A108" s="237"/>
      <c r="B108" s="260"/>
      <c r="C108" s="257"/>
      <c r="D108" s="255"/>
      <c r="E108" s="257"/>
      <c r="F108" s="257"/>
      <c r="G108" s="261"/>
      <c r="H108" s="257"/>
      <c r="I108" s="262"/>
      <c r="J108" s="64" t="e">
        <f>CONCATENATE("AA ",#REF!,".",#REF!,".")</f>
        <v>#REF!</v>
      </c>
      <c r="K108" s="130" t="s">
        <v>236</v>
      </c>
      <c r="L108" s="221" t="s">
        <v>404</v>
      </c>
      <c r="M108" s="66">
        <v>11</v>
      </c>
      <c r="N108" s="72" t="s">
        <v>402</v>
      </c>
      <c r="O108" s="96" t="s">
        <v>315</v>
      </c>
      <c r="P108" s="68">
        <v>1</v>
      </c>
      <c r="Q108" s="68">
        <v>1</v>
      </c>
      <c r="R108" s="68" t="s">
        <v>343</v>
      </c>
      <c r="S108" s="69">
        <v>9.37</v>
      </c>
      <c r="T108" s="323">
        <v>89.84616666666666</v>
      </c>
      <c r="U108" s="323">
        <v>26.95385</v>
      </c>
      <c r="V108" s="325">
        <v>0.3</v>
      </c>
    </row>
    <row r="109" spans="1:22" ht="12" customHeight="1" thickBot="1" thickTop="1">
      <c r="A109" s="237"/>
      <c r="B109" s="260"/>
      <c r="C109" s="257"/>
      <c r="D109" s="255"/>
      <c r="E109" s="257"/>
      <c r="F109" s="257"/>
      <c r="G109" s="261"/>
      <c r="H109" s="257"/>
      <c r="I109" s="262"/>
      <c r="J109" s="108" t="e">
        <f>CONCATENATE("AA ",#REF!,".",#REF!,".")</f>
        <v>#REF!</v>
      </c>
      <c r="K109" s="130" t="s">
        <v>235</v>
      </c>
      <c r="L109" s="222"/>
      <c r="M109" s="66">
        <v>10</v>
      </c>
      <c r="N109" s="102" t="s">
        <v>402</v>
      </c>
      <c r="O109" s="96" t="s">
        <v>315</v>
      </c>
      <c r="P109" s="68">
        <v>1</v>
      </c>
      <c r="Q109" s="68">
        <v>1</v>
      </c>
      <c r="R109" s="68" t="s">
        <v>343</v>
      </c>
      <c r="S109" s="69">
        <v>9.37</v>
      </c>
      <c r="T109" s="323">
        <v>2.6016666666666666</v>
      </c>
      <c r="U109" s="323">
        <v>0.26016666666666666</v>
      </c>
      <c r="V109" s="325">
        <v>0.1</v>
      </c>
    </row>
    <row r="110" spans="1:22" s="82" customFormat="1" ht="12" customHeight="1" thickBot="1" thickTop="1">
      <c r="A110" s="236" t="str">
        <f>"Pomorski zakonik  
(Ur.l. RS, št. 26/2001, 21/2002, 110/2002-ZGO-1, 2/2004, 37/2004-UPB1, 98/2005, 49/2006, 120/2006-UPB2)"</f>
        <v>Pomorski zakonik  
(Ur.l. RS, št. 26/2001, 21/2002, 110/2002-ZGO-1, 2/2004, 37/2004-UPB1, 98/2005, 49/2006, 120/2006-UPB2)</v>
      </c>
      <c r="B110" s="260"/>
      <c r="C110" s="257" t="s">
        <v>50</v>
      </c>
      <c r="D110" s="255"/>
      <c r="E110" s="257" t="s">
        <v>38</v>
      </c>
      <c r="F110" s="257" t="s">
        <v>39</v>
      </c>
      <c r="G110" s="261" t="s">
        <v>584</v>
      </c>
      <c r="H110" s="257" t="s">
        <v>51</v>
      </c>
      <c r="I110" s="262">
        <v>3</v>
      </c>
      <c r="J110" s="62" t="e">
        <f>CONCATENATE("AA ",#REF!,".",#REF!,".")</f>
        <v>#REF!</v>
      </c>
      <c r="K110" s="180" t="s">
        <v>52</v>
      </c>
      <c r="L110" s="180"/>
      <c r="M110" s="42">
        <v>1</v>
      </c>
      <c r="N110" s="135" t="s">
        <v>879</v>
      </c>
      <c r="O110" s="139" t="s">
        <v>233</v>
      </c>
      <c r="P110" s="136">
        <v>1100</v>
      </c>
      <c r="Q110" s="76">
        <v>1</v>
      </c>
      <c r="R110" s="76" t="s">
        <v>342</v>
      </c>
      <c r="S110" s="22">
        <v>9.37</v>
      </c>
      <c r="T110" s="320">
        <v>1717.8333333333333</v>
      </c>
      <c r="U110" s="320">
        <v>171.78333333333333</v>
      </c>
      <c r="V110" s="321">
        <v>0.1</v>
      </c>
    </row>
    <row r="111" spans="1:22" ht="12" customHeight="1" thickBot="1" thickTop="1">
      <c r="A111" s="237"/>
      <c r="B111" s="260"/>
      <c r="C111" s="257"/>
      <c r="D111" s="255"/>
      <c r="E111" s="257"/>
      <c r="F111" s="257"/>
      <c r="G111" s="261"/>
      <c r="H111" s="258"/>
      <c r="I111" s="262"/>
      <c r="J111" s="63" t="e">
        <f>CONCATENATE("AA ",#REF!,".",#REF!,".")</f>
        <v>#REF!</v>
      </c>
      <c r="K111" s="130" t="s">
        <v>405</v>
      </c>
      <c r="L111" s="130" t="s">
        <v>406</v>
      </c>
      <c r="M111" s="66">
        <v>5</v>
      </c>
      <c r="N111" s="137" t="s">
        <v>879</v>
      </c>
      <c r="O111" s="134" t="s">
        <v>233</v>
      </c>
      <c r="P111" s="132">
        <v>1100</v>
      </c>
      <c r="Q111" s="17">
        <v>1</v>
      </c>
      <c r="R111" s="17" t="s">
        <v>343</v>
      </c>
      <c r="S111" s="15">
        <v>9.37</v>
      </c>
      <c r="T111" s="322">
        <v>5153.5</v>
      </c>
      <c r="U111" s="322">
        <v>4638.15</v>
      </c>
      <c r="V111" s="324">
        <v>0.9</v>
      </c>
    </row>
    <row r="112" spans="1:22" ht="12" customHeight="1" thickBot="1" thickTop="1">
      <c r="A112" s="237"/>
      <c r="B112" s="260"/>
      <c r="C112" s="257"/>
      <c r="D112" s="255"/>
      <c r="E112" s="257"/>
      <c r="F112" s="257"/>
      <c r="G112" s="261"/>
      <c r="H112" s="258"/>
      <c r="I112" s="262"/>
      <c r="J112" s="114" t="e">
        <f>CONCATENATE("AA ",#REF!,".",#REF!,".")</f>
        <v>#REF!</v>
      </c>
      <c r="K112" s="130" t="s">
        <v>453</v>
      </c>
      <c r="L112" s="130"/>
      <c r="M112" s="66">
        <v>10</v>
      </c>
      <c r="N112" s="138" t="s">
        <v>879</v>
      </c>
      <c r="O112" s="137" t="s">
        <v>233</v>
      </c>
      <c r="P112" s="107">
        <v>1100</v>
      </c>
      <c r="Q112" s="68">
        <v>1</v>
      </c>
      <c r="R112" s="68" t="s">
        <v>343</v>
      </c>
      <c r="S112" s="69">
        <v>9.37</v>
      </c>
      <c r="T112" s="323">
        <v>171.7833333333333</v>
      </c>
      <c r="U112" s="323">
        <v>17.17833333333333</v>
      </c>
      <c r="V112" s="325">
        <v>0.1</v>
      </c>
    </row>
    <row r="113" spans="1:22" s="82" customFormat="1" ht="12" customHeight="1" thickBot="1" thickTop="1">
      <c r="A113" s="236" t="str">
        <f>"Pomorski zakonik  
(Ur.l. RS, št. 26/2001, 21/2002, 110/2002-ZGO-1, 2/2004, 37/2004-UPB1, 98/2005, 49/2006, 120/2006-UPB2)"</f>
        <v>Pomorski zakonik  
(Ur.l. RS, št. 26/2001, 21/2002, 110/2002-ZGO-1, 2/2004, 37/2004-UPB1, 98/2005, 49/2006, 120/2006-UPB2)</v>
      </c>
      <c r="B113" s="260" t="s">
        <v>279</v>
      </c>
      <c r="C113" s="257" t="s">
        <v>418</v>
      </c>
      <c r="D113" s="255" t="s">
        <v>689</v>
      </c>
      <c r="E113" s="257" t="s">
        <v>38</v>
      </c>
      <c r="F113" s="257" t="s">
        <v>39</v>
      </c>
      <c r="G113" s="261" t="s">
        <v>633</v>
      </c>
      <c r="H113" s="257" t="s">
        <v>417</v>
      </c>
      <c r="I113" s="259">
        <v>8</v>
      </c>
      <c r="J113" s="100" t="e">
        <f>CONCATENATE("AA ",#REF!,".",#REF!,".")</f>
        <v>#REF!</v>
      </c>
      <c r="K113" s="150" t="s">
        <v>407</v>
      </c>
      <c r="L113" s="150"/>
      <c r="M113" s="42">
        <v>1</v>
      </c>
      <c r="N113" s="27" t="s">
        <v>411</v>
      </c>
      <c r="O113" s="95" t="s">
        <v>315</v>
      </c>
      <c r="P113" s="76">
        <v>1</v>
      </c>
      <c r="Q113" s="76">
        <v>1</v>
      </c>
      <c r="R113" s="76" t="s">
        <v>342</v>
      </c>
      <c r="S113" s="22">
        <v>9.37</v>
      </c>
      <c r="T113" s="330">
        <v>61.83166666666666</v>
      </c>
      <c r="U113" s="330">
        <v>6.183166666666667</v>
      </c>
      <c r="V113" s="321">
        <v>0.1</v>
      </c>
    </row>
    <row r="114" spans="1:22" ht="12" customHeight="1" thickBot="1" thickTop="1">
      <c r="A114" s="237"/>
      <c r="B114" s="260"/>
      <c r="C114" s="257"/>
      <c r="D114" s="255"/>
      <c r="E114" s="257"/>
      <c r="F114" s="257"/>
      <c r="G114" s="261"/>
      <c r="H114" s="258"/>
      <c r="I114" s="259"/>
      <c r="J114" s="101" t="e">
        <f>CONCATENATE("AA ",#REF!,".",#REF!,".")</f>
        <v>#REF!</v>
      </c>
      <c r="K114" s="130" t="s">
        <v>412</v>
      </c>
      <c r="L114" s="130"/>
      <c r="M114" s="66">
        <v>6</v>
      </c>
      <c r="N114" s="72" t="s">
        <v>411</v>
      </c>
      <c r="O114" s="26" t="s">
        <v>315</v>
      </c>
      <c r="P114" s="68">
        <v>1</v>
      </c>
      <c r="Q114" s="68">
        <v>1</v>
      </c>
      <c r="R114" s="68" t="s">
        <v>342</v>
      </c>
      <c r="S114" s="69">
        <v>9.37</v>
      </c>
      <c r="T114" s="322">
        <v>3.473333333333333</v>
      </c>
      <c r="U114" s="322">
        <v>0.3473333333333333</v>
      </c>
      <c r="V114" s="325">
        <v>0.1</v>
      </c>
    </row>
    <row r="115" spans="1:22" ht="12" customHeight="1" thickBot="1" thickTop="1">
      <c r="A115" s="237"/>
      <c r="B115" s="260"/>
      <c r="C115" s="257"/>
      <c r="D115" s="255"/>
      <c r="E115" s="257"/>
      <c r="F115" s="257"/>
      <c r="G115" s="261"/>
      <c r="H115" s="258"/>
      <c r="I115" s="259"/>
      <c r="J115" s="101" t="e">
        <f>CONCATENATE("AA ",#REF!,".",#REF!,".")</f>
        <v>#REF!</v>
      </c>
      <c r="K115" s="99" t="s">
        <v>415</v>
      </c>
      <c r="L115" s="99"/>
      <c r="M115" s="66">
        <v>10</v>
      </c>
      <c r="N115" s="72" t="s">
        <v>411</v>
      </c>
      <c r="O115" s="26" t="s">
        <v>315</v>
      </c>
      <c r="P115" s="68">
        <v>1</v>
      </c>
      <c r="Q115" s="68">
        <v>1</v>
      </c>
      <c r="R115" s="68" t="s">
        <v>343</v>
      </c>
      <c r="S115" s="69">
        <v>9.37</v>
      </c>
      <c r="T115" s="322">
        <v>1.1461666666666666</v>
      </c>
      <c r="U115" s="322">
        <v>0.11461666666666666</v>
      </c>
      <c r="V115" s="325">
        <v>0.1</v>
      </c>
    </row>
    <row r="116" spans="1:22" ht="12" customHeight="1" thickBot="1" thickTop="1">
      <c r="A116" s="237"/>
      <c r="B116" s="260"/>
      <c r="C116" s="257"/>
      <c r="D116" s="255"/>
      <c r="E116" s="257"/>
      <c r="F116" s="257"/>
      <c r="G116" s="261"/>
      <c r="H116" s="258"/>
      <c r="I116" s="259"/>
      <c r="J116" s="101" t="e">
        <f>CONCATENATE("AA ",#REF!,".",#REF!,".")</f>
        <v>#REF!</v>
      </c>
      <c r="K116" s="99" t="s">
        <v>741</v>
      </c>
      <c r="L116" s="99"/>
      <c r="M116" s="66">
        <v>11</v>
      </c>
      <c r="N116" s="72" t="s">
        <v>411</v>
      </c>
      <c r="O116" s="26" t="s">
        <v>315</v>
      </c>
      <c r="P116" s="68">
        <v>1</v>
      </c>
      <c r="Q116" s="68">
        <v>1</v>
      </c>
      <c r="R116" s="68" t="s">
        <v>343</v>
      </c>
      <c r="S116" s="69">
        <v>9.37</v>
      </c>
      <c r="T116" s="322">
        <v>61.05083333333333</v>
      </c>
      <c r="U116" s="322">
        <v>6.105083333333333</v>
      </c>
      <c r="V116" s="325">
        <v>0.1</v>
      </c>
    </row>
    <row r="117" spans="1:22" ht="192.75" thickBot="1" thickTop="1">
      <c r="A117" s="237"/>
      <c r="B117" s="260"/>
      <c r="C117" s="257"/>
      <c r="D117" s="255"/>
      <c r="E117" s="257"/>
      <c r="F117" s="257"/>
      <c r="G117" s="261"/>
      <c r="H117" s="258"/>
      <c r="I117" s="259"/>
      <c r="J117" s="101" t="e">
        <f>CONCATENATE("AA ",#REF!,".",#REF!,".")</f>
        <v>#REF!</v>
      </c>
      <c r="K117" s="99" t="s">
        <v>414</v>
      </c>
      <c r="L117" s="99" t="s">
        <v>408</v>
      </c>
      <c r="M117" s="66">
        <v>6</v>
      </c>
      <c r="N117" s="72" t="s">
        <v>411</v>
      </c>
      <c r="O117" s="26" t="s">
        <v>315</v>
      </c>
      <c r="P117" s="68">
        <v>1</v>
      </c>
      <c r="Q117" s="68">
        <v>1</v>
      </c>
      <c r="R117" s="68" t="s">
        <v>416</v>
      </c>
      <c r="S117" s="69">
        <v>9.37</v>
      </c>
      <c r="T117" s="322">
        <v>18.74</v>
      </c>
      <c r="U117" s="322">
        <v>1.8739999999999999</v>
      </c>
      <c r="V117" s="325">
        <v>0.1</v>
      </c>
    </row>
    <row r="118" spans="1:22" ht="12" customHeight="1" thickBot="1" thickTop="1">
      <c r="A118" s="286"/>
      <c r="B118" s="260"/>
      <c r="C118" s="257"/>
      <c r="D118" s="255"/>
      <c r="E118" s="257"/>
      <c r="F118" s="257"/>
      <c r="G118" s="261"/>
      <c r="H118" s="258"/>
      <c r="I118" s="259"/>
      <c r="J118" s="101" t="e">
        <f>CONCATENATE("AA ",#REF!,".",#REF!,".")</f>
        <v>#REF!</v>
      </c>
      <c r="K118" s="185" t="s">
        <v>409</v>
      </c>
      <c r="L118" s="185" t="s">
        <v>420</v>
      </c>
      <c r="M118" s="66">
        <v>9</v>
      </c>
      <c r="N118" s="102" t="s">
        <v>411</v>
      </c>
      <c r="O118" s="72" t="s">
        <v>315</v>
      </c>
      <c r="P118" s="68">
        <v>1</v>
      </c>
      <c r="Q118" s="68">
        <v>1</v>
      </c>
      <c r="R118" s="68" t="s">
        <v>343</v>
      </c>
      <c r="S118" s="69">
        <v>9.37</v>
      </c>
      <c r="T118" s="328">
        <v>5.123333333333333</v>
      </c>
      <c r="U118" s="328">
        <v>0.5123333333333333</v>
      </c>
      <c r="V118" s="325">
        <v>0.1</v>
      </c>
    </row>
    <row r="119" spans="1:22" ht="12" customHeight="1" thickBot="1" thickTop="1">
      <c r="A119" s="236" t="str">
        <f>"Pomorski zakonik  
(Ur.l. RS, št. 26/2001, 21/2002, 110/2002-ZGO-1, 2/2004, 37/2004-UPB1, 98/2005, 49/2006, 120/2006-UPB2)"</f>
        <v>Pomorski zakonik  
(Ur.l. RS, št. 26/2001, 21/2002, 110/2002-ZGO-1, 2/2004, 37/2004-UPB1, 98/2005, 49/2006, 120/2006-UPB2)</v>
      </c>
      <c r="B119" s="238"/>
      <c r="C119" s="257">
        <v>315</v>
      </c>
      <c r="D119" s="244"/>
      <c r="E119" s="257" t="s">
        <v>38</v>
      </c>
      <c r="F119" s="257" t="s">
        <v>39</v>
      </c>
      <c r="G119" s="261" t="s">
        <v>634</v>
      </c>
      <c r="H119" s="257" t="s">
        <v>664</v>
      </c>
      <c r="I119" s="259">
        <v>8</v>
      </c>
      <c r="J119" s="62" t="e">
        <f>CONCATENATE("AA ",#REF!,".",#REF!,".")</f>
        <v>#REF!</v>
      </c>
      <c r="K119" s="180" t="s">
        <v>421</v>
      </c>
      <c r="L119" s="150"/>
      <c r="M119" s="42">
        <v>1</v>
      </c>
      <c r="N119" s="191" t="s">
        <v>424</v>
      </c>
      <c r="O119" s="27" t="s">
        <v>315</v>
      </c>
      <c r="P119" s="76">
        <v>1</v>
      </c>
      <c r="Q119" s="76">
        <v>1</v>
      </c>
      <c r="R119" s="76" t="s">
        <v>342</v>
      </c>
      <c r="S119" s="22">
        <v>9.37</v>
      </c>
      <c r="T119" s="320">
        <v>1.5616666666666665</v>
      </c>
      <c r="U119" s="320">
        <v>0.15616666666666668</v>
      </c>
      <c r="V119" s="321">
        <v>0.1</v>
      </c>
    </row>
    <row r="120" spans="1:22" ht="12" customHeight="1" thickBot="1" thickTop="1">
      <c r="A120" s="237"/>
      <c r="B120" s="239"/>
      <c r="C120" s="257"/>
      <c r="D120" s="245"/>
      <c r="E120" s="257"/>
      <c r="F120" s="257"/>
      <c r="G120" s="261"/>
      <c r="H120" s="258"/>
      <c r="I120" s="259"/>
      <c r="J120" s="63" t="e">
        <f>CONCATENATE("AA ",#REF!,".",#REF!,".")</f>
        <v>#REF!</v>
      </c>
      <c r="K120" s="99" t="s">
        <v>60</v>
      </c>
      <c r="L120" s="99" t="s">
        <v>422</v>
      </c>
      <c r="M120" s="41">
        <v>6</v>
      </c>
      <c r="N120" s="186" t="s">
        <v>424</v>
      </c>
      <c r="O120" s="26" t="s">
        <v>315</v>
      </c>
      <c r="P120" s="17">
        <v>1</v>
      </c>
      <c r="Q120" s="17">
        <v>1</v>
      </c>
      <c r="R120" s="17" t="s">
        <v>343</v>
      </c>
      <c r="S120" s="15">
        <v>9.37</v>
      </c>
      <c r="T120" s="322">
        <v>69.64</v>
      </c>
      <c r="U120" s="322">
        <v>6.964</v>
      </c>
      <c r="V120" s="324">
        <v>0.1</v>
      </c>
    </row>
    <row r="121" spans="1:22" s="80" customFormat="1" ht="12" customHeight="1" thickBot="1" thickTop="1">
      <c r="A121" s="263"/>
      <c r="B121" s="240"/>
      <c r="C121" s="257"/>
      <c r="D121" s="246"/>
      <c r="E121" s="257"/>
      <c r="F121" s="257"/>
      <c r="G121" s="261"/>
      <c r="H121" s="258"/>
      <c r="I121" s="259"/>
      <c r="J121" s="79" t="e">
        <f>CONCATENATE("AA ",#REF!,".",#REF!,".")</f>
        <v>#REF!</v>
      </c>
      <c r="K121" s="131" t="s">
        <v>61</v>
      </c>
      <c r="L121" s="131" t="s">
        <v>423</v>
      </c>
      <c r="M121" s="44">
        <v>10</v>
      </c>
      <c r="N121" s="193" t="s">
        <v>424</v>
      </c>
      <c r="O121" s="97" t="s">
        <v>315</v>
      </c>
      <c r="P121" s="33">
        <v>1</v>
      </c>
      <c r="Q121" s="33">
        <v>1</v>
      </c>
      <c r="R121" s="33" t="s">
        <v>343</v>
      </c>
      <c r="S121" s="18">
        <v>9.37</v>
      </c>
      <c r="T121" s="326">
        <v>0.15616666666666665</v>
      </c>
      <c r="U121" s="326">
        <v>0.015616666666666666</v>
      </c>
      <c r="V121" s="327">
        <v>0.1</v>
      </c>
    </row>
    <row r="122" spans="1:22" ht="24" thickBot="1" thickTop="1">
      <c r="A122" s="279" t="str">
        <f>"Pomorski zakonik  
(Ur.l. RS, št. 26/2001, 21/2002, 110/2002-ZGO-1, 2/2004, 37/2004-UPB1, 98/2005, 49/2006, 120/2006-UPB2)"</f>
        <v>Pomorski zakonik  
(Ur.l. RS, št. 26/2001, 21/2002, 110/2002-ZGO-1, 2/2004, 37/2004-UPB1, 98/2005, 49/2006, 120/2006-UPB2)</v>
      </c>
      <c r="B122" s="260" t="s">
        <v>266</v>
      </c>
      <c r="C122" s="242" t="s">
        <v>419</v>
      </c>
      <c r="D122" s="245"/>
      <c r="E122" s="257" t="s">
        <v>38</v>
      </c>
      <c r="F122" s="257" t="s">
        <v>39</v>
      </c>
      <c r="G122" s="261" t="s">
        <v>585</v>
      </c>
      <c r="H122" s="257" t="s">
        <v>188</v>
      </c>
      <c r="I122" s="262">
        <v>6</v>
      </c>
      <c r="J122" s="81" t="e">
        <f>CONCATENATE("AA ",#REF!,".",#REF!,".")</f>
        <v>#REF!</v>
      </c>
      <c r="K122" s="159" t="s">
        <v>413</v>
      </c>
      <c r="L122" s="159" t="s">
        <v>214</v>
      </c>
      <c r="M122" s="43">
        <v>1</v>
      </c>
      <c r="N122" s="183" t="s">
        <v>318</v>
      </c>
      <c r="O122" s="72" t="s">
        <v>316</v>
      </c>
      <c r="P122" s="29">
        <v>1</v>
      </c>
      <c r="Q122" s="29">
        <v>1</v>
      </c>
      <c r="R122" s="29" t="s">
        <v>342</v>
      </c>
      <c r="S122" s="30">
        <v>9.37</v>
      </c>
      <c r="T122" s="328">
        <v>9.37</v>
      </c>
      <c r="U122" s="328">
        <v>0.9369999999999999</v>
      </c>
      <c r="V122" s="329">
        <v>0.1</v>
      </c>
    </row>
    <row r="123" spans="1:22" ht="12" customHeight="1" thickBot="1" thickTop="1">
      <c r="A123" s="237"/>
      <c r="B123" s="260"/>
      <c r="C123" s="242"/>
      <c r="D123" s="245"/>
      <c r="E123" s="257"/>
      <c r="F123" s="257"/>
      <c r="G123" s="261"/>
      <c r="H123" s="258"/>
      <c r="I123" s="262"/>
      <c r="J123" s="63" t="e">
        <f>CONCATENATE("AA ",#REF!,".",#REF!,".")</f>
        <v>#REF!</v>
      </c>
      <c r="K123" s="99" t="s">
        <v>189</v>
      </c>
      <c r="L123" s="99" t="s">
        <v>410</v>
      </c>
      <c r="M123" s="41">
        <v>6</v>
      </c>
      <c r="N123" s="183" t="s">
        <v>318</v>
      </c>
      <c r="O123" s="26" t="s">
        <v>316</v>
      </c>
      <c r="P123" s="17">
        <v>1</v>
      </c>
      <c r="Q123" s="17">
        <v>1</v>
      </c>
      <c r="R123" s="17" t="s">
        <v>343</v>
      </c>
      <c r="S123" s="15">
        <v>9.37</v>
      </c>
      <c r="T123" s="322">
        <v>25009.37</v>
      </c>
      <c r="U123" s="322">
        <v>2500.937</v>
      </c>
      <c r="V123" s="324">
        <v>0.1</v>
      </c>
    </row>
    <row r="124" spans="1:22" ht="24" thickBot="1" thickTop="1">
      <c r="A124" s="237"/>
      <c r="B124" s="260"/>
      <c r="C124" s="242"/>
      <c r="D124" s="245"/>
      <c r="E124" s="257"/>
      <c r="F124" s="257"/>
      <c r="G124" s="261"/>
      <c r="H124" s="258"/>
      <c r="I124" s="262"/>
      <c r="J124" s="63" t="e">
        <f>CONCATENATE("AA ",#REF!,".",#REF!,".")</f>
        <v>#REF!</v>
      </c>
      <c r="K124" s="99" t="s">
        <v>190</v>
      </c>
      <c r="L124" s="99" t="s">
        <v>718</v>
      </c>
      <c r="M124" s="66">
        <v>6</v>
      </c>
      <c r="N124" s="183" t="s">
        <v>318</v>
      </c>
      <c r="O124" s="96" t="s">
        <v>316</v>
      </c>
      <c r="P124" s="68">
        <v>1</v>
      </c>
      <c r="Q124" s="68">
        <v>1</v>
      </c>
      <c r="R124" s="68" t="s">
        <v>343</v>
      </c>
      <c r="S124" s="69">
        <v>9.37</v>
      </c>
      <c r="T124" s="322">
        <v>9.37</v>
      </c>
      <c r="U124" s="322">
        <v>0.9369999999999999</v>
      </c>
      <c r="V124" s="325">
        <v>0.1</v>
      </c>
    </row>
    <row r="125" spans="1:22" ht="69" thickBot="1" thickTop="1">
      <c r="A125" s="237"/>
      <c r="B125" s="260"/>
      <c r="C125" s="242"/>
      <c r="D125" s="245"/>
      <c r="E125" s="257"/>
      <c r="F125" s="257"/>
      <c r="G125" s="261"/>
      <c r="H125" s="258"/>
      <c r="I125" s="262"/>
      <c r="J125" s="63" t="e">
        <f>CONCATENATE("AA ",#REF!,".",#REF!,".")</f>
        <v>#REF!</v>
      </c>
      <c r="K125" s="99" t="s">
        <v>191</v>
      </c>
      <c r="L125" s="186" t="s">
        <v>697</v>
      </c>
      <c r="M125" s="66">
        <v>6</v>
      </c>
      <c r="N125" s="183" t="s">
        <v>318</v>
      </c>
      <c r="O125" s="96" t="s">
        <v>316</v>
      </c>
      <c r="P125" s="68">
        <v>1</v>
      </c>
      <c r="Q125" s="68">
        <v>1</v>
      </c>
      <c r="R125" s="68" t="s">
        <v>343</v>
      </c>
      <c r="S125" s="69">
        <v>9.37</v>
      </c>
      <c r="T125" s="323">
        <v>4141.54</v>
      </c>
      <c r="U125" s="323">
        <v>414.154</v>
      </c>
      <c r="V125" s="325">
        <v>0.1</v>
      </c>
    </row>
    <row r="126" spans="1:22" ht="46.5" thickBot="1" thickTop="1">
      <c r="A126" s="237"/>
      <c r="B126" s="260"/>
      <c r="C126" s="242"/>
      <c r="D126" s="245"/>
      <c r="E126" s="257"/>
      <c r="F126" s="257"/>
      <c r="G126" s="261"/>
      <c r="H126" s="258"/>
      <c r="I126" s="262"/>
      <c r="J126" s="63" t="e">
        <f>CONCATENATE("AA ",#REF!,".",#REF!,".")</f>
        <v>#REF!</v>
      </c>
      <c r="K126" s="99" t="s">
        <v>192</v>
      </c>
      <c r="L126" s="98" t="s">
        <v>698</v>
      </c>
      <c r="M126" s="66">
        <v>6</v>
      </c>
      <c r="N126" s="183" t="s">
        <v>318</v>
      </c>
      <c r="O126" s="96" t="s">
        <v>316</v>
      </c>
      <c r="P126" s="68">
        <v>11</v>
      </c>
      <c r="Q126" s="68">
        <v>1</v>
      </c>
      <c r="R126" s="68" t="s">
        <v>343</v>
      </c>
      <c r="S126" s="69">
        <v>9.37</v>
      </c>
      <c r="T126" s="323">
        <v>824.56</v>
      </c>
      <c r="U126" s="323">
        <v>82.456</v>
      </c>
      <c r="V126" s="325">
        <v>0.1</v>
      </c>
    </row>
    <row r="127" spans="1:22" ht="24" thickBot="1" thickTop="1">
      <c r="A127" s="237"/>
      <c r="B127" s="260"/>
      <c r="C127" s="242"/>
      <c r="D127" s="245"/>
      <c r="E127" s="257"/>
      <c r="F127" s="257"/>
      <c r="G127" s="261"/>
      <c r="H127" s="258"/>
      <c r="I127" s="262"/>
      <c r="J127" s="63" t="e">
        <f>CONCATENATE("AA ",#REF!,".",#REF!,".")</f>
        <v>#REF!</v>
      </c>
      <c r="K127" s="186" t="s">
        <v>193</v>
      </c>
      <c r="L127" s="130" t="s">
        <v>699</v>
      </c>
      <c r="M127" s="66">
        <v>6</v>
      </c>
      <c r="N127" s="183" t="s">
        <v>295</v>
      </c>
      <c r="O127" s="96" t="s">
        <v>316</v>
      </c>
      <c r="P127" s="68">
        <v>0</v>
      </c>
      <c r="Q127" s="68">
        <v>1</v>
      </c>
      <c r="R127" s="68" t="s">
        <v>343</v>
      </c>
      <c r="S127" s="69">
        <v>9.37</v>
      </c>
      <c r="T127" s="323">
        <v>0</v>
      </c>
      <c r="U127" s="323">
        <v>0</v>
      </c>
      <c r="V127" s="325">
        <v>0.1</v>
      </c>
    </row>
    <row r="128" spans="1:22" ht="80.25" thickBot="1" thickTop="1">
      <c r="A128" s="237"/>
      <c r="B128" s="260"/>
      <c r="C128" s="242"/>
      <c r="D128" s="245"/>
      <c r="E128" s="257"/>
      <c r="F128" s="257"/>
      <c r="G128" s="261"/>
      <c r="H128" s="258"/>
      <c r="I128" s="262"/>
      <c r="J128" s="63" t="e">
        <f>CONCATENATE("AA ",#REF!,".",#REF!,".")</f>
        <v>#REF!</v>
      </c>
      <c r="K128" s="130" t="s">
        <v>194</v>
      </c>
      <c r="L128" s="130" t="s">
        <v>701</v>
      </c>
      <c r="M128" s="66">
        <v>6</v>
      </c>
      <c r="N128" s="183" t="s">
        <v>296</v>
      </c>
      <c r="O128" s="96" t="s">
        <v>316</v>
      </c>
      <c r="P128" s="68">
        <v>0</v>
      </c>
      <c r="Q128" s="68">
        <v>1</v>
      </c>
      <c r="R128" s="68" t="s">
        <v>343</v>
      </c>
      <c r="S128" s="69">
        <v>9.37</v>
      </c>
      <c r="T128" s="323">
        <v>0</v>
      </c>
      <c r="U128" s="323">
        <v>0</v>
      </c>
      <c r="V128" s="325">
        <v>0.1</v>
      </c>
    </row>
    <row r="129" spans="1:22" ht="24" thickBot="1" thickTop="1">
      <c r="A129" s="237"/>
      <c r="B129" s="260"/>
      <c r="C129" s="242"/>
      <c r="D129" s="245"/>
      <c r="E129" s="257"/>
      <c r="F129" s="257"/>
      <c r="G129" s="261"/>
      <c r="H129" s="258"/>
      <c r="I129" s="262"/>
      <c r="J129" s="63" t="e">
        <f>CONCATENATE("AA ",#REF!,".",#REF!,".")</f>
        <v>#REF!</v>
      </c>
      <c r="K129" s="130" t="s">
        <v>195</v>
      </c>
      <c r="L129" s="130" t="s">
        <v>700</v>
      </c>
      <c r="M129" s="66">
        <v>6</v>
      </c>
      <c r="N129" s="183" t="s">
        <v>297</v>
      </c>
      <c r="O129" s="96" t="s">
        <v>316</v>
      </c>
      <c r="P129" s="68">
        <v>0</v>
      </c>
      <c r="Q129" s="68">
        <v>1</v>
      </c>
      <c r="R129" s="68" t="s">
        <v>343</v>
      </c>
      <c r="S129" s="69">
        <v>9.37</v>
      </c>
      <c r="T129" s="323">
        <v>0</v>
      </c>
      <c r="U129" s="323">
        <v>0</v>
      </c>
      <c r="V129" s="325">
        <v>0.1</v>
      </c>
    </row>
    <row r="130" spans="1:22" ht="24" thickBot="1" thickTop="1">
      <c r="A130" s="237"/>
      <c r="B130" s="260"/>
      <c r="C130" s="242"/>
      <c r="D130" s="245"/>
      <c r="E130" s="257"/>
      <c r="F130" s="257"/>
      <c r="G130" s="261"/>
      <c r="H130" s="258"/>
      <c r="I130" s="262"/>
      <c r="J130" s="63" t="e">
        <f>CONCATENATE("AA ",#REF!,".",#REF!,".")</f>
        <v>#REF!</v>
      </c>
      <c r="K130" s="130" t="s">
        <v>196</v>
      </c>
      <c r="L130" s="130" t="s">
        <v>702</v>
      </c>
      <c r="M130" s="66">
        <v>6</v>
      </c>
      <c r="N130" s="183" t="s">
        <v>298</v>
      </c>
      <c r="O130" s="96" t="s">
        <v>316</v>
      </c>
      <c r="P130" s="68">
        <v>0</v>
      </c>
      <c r="Q130" s="68">
        <v>1</v>
      </c>
      <c r="R130" s="68" t="s">
        <v>343</v>
      </c>
      <c r="S130" s="69">
        <v>9.37</v>
      </c>
      <c r="T130" s="323">
        <v>0</v>
      </c>
      <c r="U130" s="323">
        <v>0</v>
      </c>
      <c r="V130" s="325">
        <v>0.1</v>
      </c>
    </row>
    <row r="131" spans="1:22" ht="46.5" thickBot="1" thickTop="1">
      <c r="A131" s="237"/>
      <c r="B131" s="260"/>
      <c r="C131" s="242"/>
      <c r="D131" s="245"/>
      <c r="E131" s="257"/>
      <c r="F131" s="257"/>
      <c r="G131" s="261"/>
      <c r="H131" s="258"/>
      <c r="I131" s="262"/>
      <c r="J131" s="63" t="e">
        <f>CONCATENATE("AA ",#REF!,".",#REF!,".")</f>
        <v>#REF!</v>
      </c>
      <c r="K131" s="130" t="s">
        <v>197</v>
      </c>
      <c r="L131" s="130" t="s">
        <v>703</v>
      </c>
      <c r="M131" s="66">
        <v>6</v>
      </c>
      <c r="N131" s="183" t="s">
        <v>318</v>
      </c>
      <c r="O131" s="96" t="s">
        <v>316</v>
      </c>
      <c r="P131" s="68">
        <v>11</v>
      </c>
      <c r="Q131" s="68">
        <v>1</v>
      </c>
      <c r="R131" s="68" t="s">
        <v>343</v>
      </c>
      <c r="S131" s="69">
        <v>9.37</v>
      </c>
      <c r="T131" s="323">
        <v>824.56</v>
      </c>
      <c r="U131" s="323">
        <v>82.456</v>
      </c>
      <c r="V131" s="325">
        <v>0.1</v>
      </c>
    </row>
    <row r="132" spans="1:22" ht="46.5" thickBot="1" thickTop="1">
      <c r="A132" s="237"/>
      <c r="B132" s="260"/>
      <c r="C132" s="242"/>
      <c r="D132" s="245"/>
      <c r="E132" s="257"/>
      <c r="F132" s="257"/>
      <c r="G132" s="261"/>
      <c r="H132" s="258"/>
      <c r="I132" s="262"/>
      <c r="J132" s="63" t="e">
        <f>CONCATENATE("AA ",#REF!,".",#REF!,".")</f>
        <v>#REF!</v>
      </c>
      <c r="K132" s="130" t="s">
        <v>198</v>
      </c>
      <c r="L132" s="130" t="s">
        <v>704</v>
      </c>
      <c r="M132" s="66">
        <v>6</v>
      </c>
      <c r="N132" s="183" t="s">
        <v>318</v>
      </c>
      <c r="O132" s="96" t="s">
        <v>316</v>
      </c>
      <c r="P132" s="68">
        <v>11</v>
      </c>
      <c r="Q132" s="68">
        <v>1</v>
      </c>
      <c r="R132" s="68" t="s">
        <v>343</v>
      </c>
      <c r="S132" s="69">
        <v>9.37</v>
      </c>
      <c r="T132" s="323">
        <v>206.14</v>
      </c>
      <c r="U132" s="323">
        <v>20.614</v>
      </c>
      <c r="V132" s="325">
        <v>0.1</v>
      </c>
    </row>
    <row r="133" spans="1:22" ht="12.75" thickBot="1" thickTop="1">
      <c r="A133" s="237"/>
      <c r="B133" s="260"/>
      <c r="C133" s="242"/>
      <c r="D133" s="245"/>
      <c r="E133" s="257"/>
      <c r="F133" s="257"/>
      <c r="G133" s="261"/>
      <c r="H133" s="258"/>
      <c r="I133" s="262"/>
      <c r="J133" s="63" t="e">
        <f>CONCATENATE("AA ",#REF!,".",#REF!,".")</f>
        <v>#REF!</v>
      </c>
      <c r="K133" s="130" t="s">
        <v>199</v>
      </c>
      <c r="L133" s="130" t="s">
        <v>705</v>
      </c>
      <c r="M133" s="66">
        <v>6</v>
      </c>
      <c r="N133" s="183" t="s">
        <v>299</v>
      </c>
      <c r="O133" s="96" t="s">
        <v>316</v>
      </c>
      <c r="P133" s="68">
        <v>3</v>
      </c>
      <c r="Q133" s="68">
        <v>1</v>
      </c>
      <c r="R133" s="68" t="s">
        <v>343</v>
      </c>
      <c r="S133" s="69">
        <v>9.37</v>
      </c>
      <c r="T133" s="323">
        <v>224.88</v>
      </c>
      <c r="U133" s="323">
        <v>22.488</v>
      </c>
      <c r="V133" s="325">
        <v>0.1</v>
      </c>
    </row>
    <row r="134" spans="1:22" ht="24" thickBot="1" thickTop="1">
      <c r="A134" s="237"/>
      <c r="B134" s="260"/>
      <c r="C134" s="242"/>
      <c r="D134" s="245"/>
      <c r="E134" s="257"/>
      <c r="F134" s="257"/>
      <c r="G134" s="261"/>
      <c r="H134" s="258"/>
      <c r="I134" s="262"/>
      <c r="J134" s="63" t="e">
        <f>CONCATENATE("AA ",#REF!,".",#REF!,".")</f>
        <v>#REF!</v>
      </c>
      <c r="K134" s="130" t="s">
        <v>200</v>
      </c>
      <c r="L134" s="130" t="s">
        <v>707</v>
      </c>
      <c r="M134" s="66">
        <v>6</v>
      </c>
      <c r="N134" s="183" t="s">
        <v>300</v>
      </c>
      <c r="O134" s="96" t="s">
        <v>316</v>
      </c>
      <c r="P134" s="68">
        <v>8</v>
      </c>
      <c r="Q134" s="68">
        <v>1</v>
      </c>
      <c r="R134" s="68" t="s">
        <v>343</v>
      </c>
      <c r="S134" s="69">
        <v>9.37</v>
      </c>
      <c r="T134" s="323">
        <v>599.68</v>
      </c>
      <c r="U134" s="323">
        <v>59.967999999999996</v>
      </c>
      <c r="V134" s="325">
        <v>0.1</v>
      </c>
    </row>
    <row r="135" spans="1:22" ht="35.25" thickBot="1" thickTop="1">
      <c r="A135" s="237"/>
      <c r="B135" s="260"/>
      <c r="C135" s="242"/>
      <c r="D135" s="245"/>
      <c r="E135" s="257"/>
      <c r="F135" s="257"/>
      <c r="G135" s="261"/>
      <c r="H135" s="258"/>
      <c r="I135" s="262"/>
      <c r="J135" s="63" t="e">
        <f>CONCATENATE("AA ",#REF!,".",#REF!,".")</f>
        <v>#REF!</v>
      </c>
      <c r="K135" s="130" t="s">
        <v>201</v>
      </c>
      <c r="L135" s="130" t="s">
        <v>708</v>
      </c>
      <c r="M135" s="66">
        <v>6</v>
      </c>
      <c r="N135" s="183" t="s">
        <v>301</v>
      </c>
      <c r="O135" s="96" t="s">
        <v>316</v>
      </c>
      <c r="P135" s="68">
        <v>5</v>
      </c>
      <c r="Q135" s="68">
        <v>1</v>
      </c>
      <c r="R135" s="68" t="s">
        <v>343</v>
      </c>
      <c r="S135" s="69">
        <v>9.37</v>
      </c>
      <c r="T135" s="323">
        <v>374.8</v>
      </c>
      <c r="U135" s="323">
        <v>37.48</v>
      </c>
      <c r="V135" s="325">
        <v>0.1</v>
      </c>
    </row>
    <row r="136" spans="1:22" ht="35.25" thickBot="1" thickTop="1">
      <c r="A136" s="237"/>
      <c r="B136" s="260"/>
      <c r="C136" s="242"/>
      <c r="D136" s="245"/>
      <c r="E136" s="257"/>
      <c r="F136" s="257"/>
      <c r="G136" s="261"/>
      <c r="H136" s="258"/>
      <c r="I136" s="262"/>
      <c r="J136" s="63" t="e">
        <f>CONCATENATE("AA ",#REF!,".",#REF!,".")</f>
        <v>#REF!</v>
      </c>
      <c r="K136" s="130" t="s">
        <v>202</v>
      </c>
      <c r="L136" s="130" t="s">
        <v>709</v>
      </c>
      <c r="M136" s="66">
        <v>6</v>
      </c>
      <c r="N136" s="183" t="s">
        <v>301</v>
      </c>
      <c r="O136" s="96" t="s">
        <v>316</v>
      </c>
      <c r="P136" s="68">
        <v>5</v>
      </c>
      <c r="Q136" s="68">
        <v>1</v>
      </c>
      <c r="R136" s="68" t="s">
        <v>343</v>
      </c>
      <c r="S136" s="69">
        <v>9.37</v>
      </c>
      <c r="T136" s="323">
        <v>374.8</v>
      </c>
      <c r="U136" s="323">
        <v>37.48</v>
      </c>
      <c r="V136" s="325">
        <v>0.1</v>
      </c>
    </row>
    <row r="137" spans="1:22" ht="35.25" thickBot="1" thickTop="1">
      <c r="A137" s="237"/>
      <c r="B137" s="260"/>
      <c r="C137" s="242"/>
      <c r="D137" s="245"/>
      <c r="E137" s="257"/>
      <c r="F137" s="257"/>
      <c r="G137" s="261"/>
      <c r="H137" s="258"/>
      <c r="I137" s="262"/>
      <c r="J137" s="63" t="e">
        <f>CONCATENATE("AA ",#REF!,".",#REF!,".")</f>
        <v>#REF!</v>
      </c>
      <c r="K137" s="130" t="s">
        <v>203</v>
      </c>
      <c r="L137" s="130" t="s">
        <v>709</v>
      </c>
      <c r="M137" s="66">
        <v>6</v>
      </c>
      <c r="N137" s="183" t="s">
        <v>301</v>
      </c>
      <c r="O137" s="96" t="s">
        <v>316</v>
      </c>
      <c r="P137" s="68">
        <v>5</v>
      </c>
      <c r="Q137" s="68">
        <v>1</v>
      </c>
      <c r="R137" s="68" t="s">
        <v>343</v>
      </c>
      <c r="S137" s="69">
        <v>9.37</v>
      </c>
      <c r="T137" s="323">
        <v>187.4</v>
      </c>
      <c r="U137" s="323">
        <v>18.74</v>
      </c>
      <c r="V137" s="325">
        <v>0.1</v>
      </c>
    </row>
    <row r="138" spans="1:22" ht="35.25" thickBot="1" thickTop="1">
      <c r="A138" s="237"/>
      <c r="B138" s="260"/>
      <c r="C138" s="242"/>
      <c r="D138" s="245"/>
      <c r="E138" s="257"/>
      <c r="F138" s="257"/>
      <c r="G138" s="261"/>
      <c r="H138" s="258"/>
      <c r="I138" s="262"/>
      <c r="J138" s="63" t="e">
        <f>CONCATENATE("AA ",#REF!,".",#REF!,".")</f>
        <v>#REF!</v>
      </c>
      <c r="K138" s="130" t="s">
        <v>204</v>
      </c>
      <c r="L138" s="130" t="s">
        <v>710</v>
      </c>
      <c r="M138" s="66">
        <v>6</v>
      </c>
      <c r="N138" s="183" t="s">
        <v>311</v>
      </c>
      <c r="O138" s="96" t="s">
        <v>316</v>
      </c>
      <c r="P138" s="68">
        <v>1</v>
      </c>
      <c r="Q138" s="68">
        <v>1</v>
      </c>
      <c r="R138" s="68" t="s">
        <v>343</v>
      </c>
      <c r="S138" s="69">
        <v>9.37</v>
      </c>
      <c r="T138" s="323">
        <v>37.48</v>
      </c>
      <c r="U138" s="323">
        <v>3.7479999999999998</v>
      </c>
      <c r="V138" s="325">
        <v>0.1</v>
      </c>
    </row>
    <row r="139" spans="1:22" ht="24" thickBot="1" thickTop="1">
      <c r="A139" s="237"/>
      <c r="B139" s="260"/>
      <c r="C139" s="242"/>
      <c r="D139" s="245"/>
      <c r="E139" s="257"/>
      <c r="F139" s="257"/>
      <c r="G139" s="261"/>
      <c r="H139" s="258"/>
      <c r="I139" s="262"/>
      <c r="J139" s="63" t="e">
        <f>CONCATENATE("AA ",#REF!,".",#REF!,".")</f>
        <v>#REF!</v>
      </c>
      <c r="K139" s="130" t="s">
        <v>205</v>
      </c>
      <c r="L139" s="130" t="s">
        <v>710</v>
      </c>
      <c r="M139" s="66">
        <v>6</v>
      </c>
      <c r="N139" s="183" t="s">
        <v>302</v>
      </c>
      <c r="O139" s="96" t="s">
        <v>316</v>
      </c>
      <c r="P139" s="107">
        <v>0</v>
      </c>
      <c r="Q139" s="68">
        <v>1</v>
      </c>
      <c r="R139" s="68" t="s">
        <v>343</v>
      </c>
      <c r="S139" s="69">
        <v>9.37</v>
      </c>
      <c r="T139" s="323">
        <v>0</v>
      </c>
      <c r="U139" s="323">
        <v>0</v>
      </c>
      <c r="V139" s="325">
        <v>0.1</v>
      </c>
    </row>
    <row r="140" spans="1:22" ht="24" thickBot="1" thickTop="1">
      <c r="A140" s="237"/>
      <c r="B140" s="260"/>
      <c r="C140" s="242"/>
      <c r="D140" s="245"/>
      <c r="E140" s="257"/>
      <c r="F140" s="257"/>
      <c r="G140" s="261"/>
      <c r="H140" s="258"/>
      <c r="I140" s="262"/>
      <c r="J140" s="63" t="e">
        <f>CONCATENATE("AA ",#REF!,".",#REF!,".")</f>
        <v>#REF!</v>
      </c>
      <c r="K140" s="130" t="s">
        <v>206</v>
      </c>
      <c r="L140" s="130" t="s">
        <v>710</v>
      </c>
      <c r="M140" s="66">
        <v>6</v>
      </c>
      <c r="N140" s="183" t="s">
        <v>303</v>
      </c>
      <c r="O140" s="96" t="s">
        <v>316</v>
      </c>
      <c r="P140" s="107">
        <v>0</v>
      </c>
      <c r="Q140" s="68">
        <v>1</v>
      </c>
      <c r="R140" s="68" t="s">
        <v>343</v>
      </c>
      <c r="S140" s="69">
        <v>9.37</v>
      </c>
      <c r="T140" s="323">
        <v>0</v>
      </c>
      <c r="U140" s="323">
        <v>0</v>
      </c>
      <c r="V140" s="325">
        <v>0.1</v>
      </c>
    </row>
    <row r="141" spans="1:22" ht="12.75" thickBot="1" thickTop="1">
      <c r="A141" s="237"/>
      <c r="B141" s="260"/>
      <c r="C141" s="242"/>
      <c r="D141" s="245"/>
      <c r="E141" s="257"/>
      <c r="F141" s="257"/>
      <c r="G141" s="261"/>
      <c r="H141" s="258"/>
      <c r="I141" s="262"/>
      <c r="J141" s="63" t="e">
        <f>CONCATENATE("AA ",#REF!,".",#REF!,".")</f>
        <v>#REF!</v>
      </c>
      <c r="K141" s="130" t="s">
        <v>207</v>
      </c>
      <c r="L141" s="130" t="s">
        <v>711</v>
      </c>
      <c r="M141" s="66">
        <v>6</v>
      </c>
      <c r="N141" s="183" t="s">
        <v>304</v>
      </c>
      <c r="O141" s="96" t="s">
        <v>316</v>
      </c>
      <c r="P141" s="107">
        <v>0</v>
      </c>
      <c r="Q141" s="68">
        <v>1</v>
      </c>
      <c r="R141" s="68" t="s">
        <v>343</v>
      </c>
      <c r="S141" s="69">
        <v>9.37</v>
      </c>
      <c r="T141" s="323">
        <v>0</v>
      </c>
      <c r="U141" s="323">
        <v>0</v>
      </c>
      <c r="V141" s="325">
        <v>0.1</v>
      </c>
    </row>
    <row r="142" spans="1:22" ht="46.5" thickBot="1" thickTop="1">
      <c r="A142" s="237"/>
      <c r="B142" s="260"/>
      <c r="C142" s="242"/>
      <c r="D142" s="245"/>
      <c r="E142" s="257"/>
      <c r="F142" s="257"/>
      <c r="G142" s="261"/>
      <c r="H142" s="258"/>
      <c r="I142" s="262"/>
      <c r="J142" s="63" t="e">
        <f>CONCATENATE("AA ",#REF!,".",#REF!,".")</f>
        <v>#REF!</v>
      </c>
      <c r="K142" s="130" t="s">
        <v>209</v>
      </c>
      <c r="L142" s="130" t="s">
        <v>714</v>
      </c>
      <c r="M142" s="66">
        <v>6</v>
      </c>
      <c r="N142" s="183" t="s">
        <v>305</v>
      </c>
      <c r="O142" s="96" t="s">
        <v>316</v>
      </c>
      <c r="P142" s="107">
        <v>8</v>
      </c>
      <c r="Q142" s="68">
        <v>1</v>
      </c>
      <c r="R142" s="68" t="s">
        <v>343</v>
      </c>
      <c r="S142" s="69">
        <v>9.37</v>
      </c>
      <c r="T142" s="323">
        <v>149.92</v>
      </c>
      <c r="U142" s="323">
        <v>14.991999999999999</v>
      </c>
      <c r="V142" s="325">
        <v>0.1</v>
      </c>
    </row>
    <row r="143" spans="1:22" ht="24.75" customHeight="1" thickBot="1" thickTop="1">
      <c r="A143" s="237"/>
      <c r="B143" s="260"/>
      <c r="C143" s="242"/>
      <c r="D143" s="245"/>
      <c r="E143" s="257"/>
      <c r="F143" s="257"/>
      <c r="G143" s="261"/>
      <c r="H143" s="258"/>
      <c r="I143" s="262"/>
      <c r="J143" s="63" t="e">
        <f>CONCATENATE("AA ",#REF!,".",#REF!,".")</f>
        <v>#REF!</v>
      </c>
      <c r="K143" s="130" t="s">
        <v>208</v>
      </c>
      <c r="L143" s="130" t="s">
        <v>706</v>
      </c>
      <c r="M143" s="66">
        <v>6</v>
      </c>
      <c r="N143" s="183" t="s">
        <v>306</v>
      </c>
      <c r="O143" s="96" t="s">
        <v>316</v>
      </c>
      <c r="P143" s="107">
        <v>0</v>
      </c>
      <c r="Q143" s="68">
        <v>0.5</v>
      </c>
      <c r="R143" s="68" t="s">
        <v>343</v>
      </c>
      <c r="S143" s="69">
        <v>9.37</v>
      </c>
      <c r="T143" s="323">
        <v>0</v>
      </c>
      <c r="U143" s="323">
        <v>0</v>
      </c>
      <c r="V143" s="325">
        <v>0.1</v>
      </c>
    </row>
    <row r="144" spans="1:22" ht="24" thickBot="1" thickTop="1">
      <c r="A144" s="237"/>
      <c r="B144" s="260"/>
      <c r="C144" s="242"/>
      <c r="D144" s="245"/>
      <c r="E144" s="257"/>
      <c r="F144" s="257"/>
      <c r="G144" s="261"/>
      <c r="H144" s="258"/>
      <c r="I144" s="262"/>
      <c r="J144" s="63" t="e">
        <f>CONCATENATE("AA ",#REF!,".",#REF!,".")</f>
        <v>#REF!</v>
      </c>
      <c r="K144" s="130" t="s">
        <v>210</v>
      </c>
      <c r="L144" s="130" t="s">
        <v>715</v>
      </c>
      <c r="M144" s="66">
        <v>6</v>
      </c>
      <c r="N144" s="183" t="s">
        <v>310</v>
      </c>
      <c r="O144" s="96" t="s">
        <v>316</v>
      </c>
      <c r="P144" s="107">
        <v>0</v>
      </c>
      <c r="Q144" s="68">
        <v>1</v>
      </c>
      <c r="R144" s="68" t="s">
        <v>343</v>
      </c>
      <c r="S144" s="69">
        <v>9.37</v>
      </c>
      <c r="T144" s="323">
        <v>0</v>
      </c>
      <c r="U144" s="323">
        <v>0</v>
      </c>
      <c r="V144" s="325">
        <v>0.1</v>
      </c>
    </row>
    <row r="145" spans="1:22" ht="24" customHeight="1" thickBot="1" thickTop="1">
      <c r="A145" s="237"/>
      <c r="B145" s="260"/>
      <c r="C145" s="242"/>
      <c r="D145" s="245"/>
      <c r="E145" s="257"/>
      <c r="F145" s="257"/>
      <c r="G145" s="261"/>
      <c r="H145" s="258"/>
      <c r="I145" s="262"/>
      <c r="J145" s="63" t="e">
        <f>CONCATENATE("AA ",#REF!,".",#REF!,".")</f>
        <v>#REF!</v>
      </c>
      <c r="K145" s="130" t="s">
        <v>211</v>
      </c>
      <c r="L145" s="130" t="s">
        <v>712</v>
      </c>
      <c r="M145" s="66">
        <v>6</v>
      </c>
      <c r="N145" s="183" t="s">
        <v>307</v>
      </c>
      <c r="O145" s="96" t="s">
        <v>316</v>
      </c>
      <c r="P145" s="107">
        <v>0</v>
      </c>
      <c r="Q145" s="68">
        <v>1</v>
      </c>
      <c r="R145" s="68" t="s">
        <v>343</v>
      </c>
      <c r="S145" s="69">
        <v>9.37</v>
      </c>
      <c r="T145" s="323">
        <v>0</v>
      </c>
      <c r="U145" s="323">
        <v>0</v>
      </c>
      <c r="V145" s="325">
        <v>0.1</v>
      </c>
    </row>
    <row r="146" spans="1:22" ht="35.25" thickBot="1" thickTop="1">
      <c r="A146" s="237"/>
      <c r="B146" s="260"/>
      <c r="C146" s="242"/>
      <c r="D146" s="245"/>
      <c r="E146" s="257"/>
      <c r="F146" s="257"/>
      <c r="G146" s="261"/>
      <c r="H146" s="258"/>
      <c r="I146" s="262"/>
      <c r="J146" s="63" t="e">
        <f>CONCATENATE("AA ",#REF!,".",#REF!,".")</f>
        <v>#REF!</v>
      </c>
      <c r="K146" s="130" t="s">
        <v>212</v>
      </c>
      <c r="L146" s="130"/>
      <c r="M146" s="66">
        <v>6</v>
      </c>
      <c r="N146" s="183" t="s">
        <v>308</v>
      </c>
      <c r="O146" s="96" t="s">
        <v>316</v>
      </c>
      <c r="P146" s="107">
        <v>0</v>
      </c>
      <c r="Q146" s="68">
        <v>1</v>
      </c>
      <c r="R146" s="68" t="s">
        <v>343</v>
      </c>
      <c r="S146" s="69">
        <v>9.37</v>
      </c>
      <c r="T146" s="323">
        <v>0</v>
      </c>
      <c r="U146" s="323">
        <v>0</v>
      </c>
      <c r="V146" s="325">
        <v>0.1</v>
      </c>
    </row>
    <row r="147" spans="1:22" ht="35.25" thickBot="1" thickTop="1">
      <c r="A147" s="286"/>
      <c r="B147" s="260"/>
      <c r="C147" s="242"/>
      <c r="D147" s="245"/>
      <c r="E147" s="257"/>
      <c r="F147" s="257"/>
      <c r="G147" s="261"/>
      <c r="H147" s="258"/>
      <c r="I147" s="262"/>
      <c r="J147" s="63" t="e">
        <f>CONCATENATE("AA ",#REF!,".",#REF!,".")</f>
        <v>#REF!</v>
      </c>
      <c r="K147" s="130" t="s">
        <v>213</v>
      </c>
      <c r="L147" s="130" t="s">
        <v>713</v>
      </c>
      <c r="M147" s="66">
        <v>6</v>
      </c>
      <c r="N147" s="183" t="s">
        <v>309</v>
      </c>
      <c r="O147" s="96" t="s">
        <v>316</v>
      </c>
      <c r="P147" s="107">
        <v>0</v>
      </c>
      <c r="Q147" s="68">
        <v>1</v>
      </c>
      <c r="R147" s="68" t="s">
        <v>343</v>
      </c>
      <c r="S147" s="69">
        <v>9.37</v>
      </c>
      <c r="T147" s="323">
        <v>0</v>
      </c>
      <c r="U147" s="323">
        <v>0</v>
      </c>
      <c r="V147" s="325">
        <v>0.1</v>
      </c>
    </row>
    <row r="148" spans="1:22" ht="12.75" thickBot="1" thickTop="1">
      <c r="A148" s="236" t="str">
        <f>"Pomorski zakonik  
(Ur.l. RS, št. 26/2001, 21/2002, 110/2002-ZGO-1, 2/2004, 37/2004-UPB1, 98/2005, 49/2006, 120/2006-UPB2)"</f>
        <v>Pomorski zakonik  
(Ur.l. RS, št. 26/2001, 21/2002, 110/2002-ZGO-1, 2/2004, 37/2004-UPB1, 98/2005, 49/2006, 120/2006-UPB2)</v>
      </c>
      <c r="B148" s="257" t="s">
        <v>96</v>
      </c>
      <c r="C148" s="247" t="s">
        <v>91</v>
      </c>
      <c r="D148" s="244"/>
      <c r="E148" s="257" t="s">
        <v>38</v>
      </c>
      <c r="F148" s="257" t="s">
        <v>39</v>
      </c>
      <c r="G148" s="261" t="s">
        <v>635</v>
      </c>
      <c r="H148" s="257" t="s">
        <v>665</v>
      </c>
      <c r="I148" s="259">
        <v>6</v>
      </c>
      <c r="J148" s="62" t="e">
        <f>CONCATENATE("AA ",#REF!,".",#REF!,".")</f>
        <v>#REF!</v>
      </c>
      <c r="K148" s="184" t="s">
        <v>413</v>
      </c>
      <c r="L148" s="184"/>
      <c r="M148" s="42">
        <v>1</v>
      </c>
      <c r="N148" s="191" t="s">
        <v>317</v>
      </c>
      <c r="O148" s="95" t="s">
        <v>315</v>
      </c>
      <c r="P148" s="76">
        <v>0</v>
      </c>
      <c r="Q148" s="76">
        <v>1</v>
      </c>
      <c r="R148" s="76" t="s">
        <v>342</v>
      </c>
      <c r="S148" s="22">
        <v>9.37</v>
      </c>
      <c r="T148" s="320">
        <v>0</v>
      </c>
      <c r="U148" s="320">
        <v>0</v>
      </c>
      <c r="V148" s="321">
        <v>0.1</v>
      </c>
    </row>
    <row r="149" spans="1:22" ht="12.75" thickBot="1" thickTop="1">
      <c r="A149" s="237"/>
      <c r="B149" s="258"/>
      <c r="C149" s="248"/>
      <c r="D149" s="245"/>
      <c r="E149" s="257"/>
      <c r="F149" s="257"/>
      <c r="G149" s="261"/>
      <c r="H149" s="257"/>
      <c r="I149" s="259"/>
      <c r="J149" s="63" t="e">
        <f>CONCATENATE("AA ",#REF!,".",#REF!,".")</f>
        <v>#REF!</v>
      </c>
      <c r="K149" s="122" t="s">
        <v>92</v>
      </c>
      <c r="L149" s="106" t="s">
        <v>716</v>
      </c>
      <c r="M149" s="41">
        <v>3</v>
      </c>
      <c r="N149" s="186" t="s">
        <v>317</v>
      </c>
      <c r="O149" s="26" t="s">
        <v>315</v>
      </c>
      <c r="P149" s="17">
        <v>0</v>
      </c>
      <c r="Q149" s="17">
        <v>1</v>
      </c>
      <c r="R149" s="17" t="s">
        <v>343</v>
      </c>
      <c r="S149" s="15">
        <v>9.37</v>
      </c>
      <c r="T149" s="322">
        <v>0</v>
      </c>
      <c r="U149" s="322">
        <v>0</v>
      </c>
      <c r="V149" s="324">
        <v>0.1</v>
      </c>
    </row>
    <row r="150" spans="1:22" ht="35.25" thickBot="1" thickTop="1">
      <c r="A150" s="237"/>
      <c r="B150" s="258"/>
      <c r="C150" s="248"/>
      <c r="D150" s="245"/>
      <c r="E150" s="257"/>
      <c r="F150" s="257"/>
      <c r="G150" s="261"/>
      <c r="H150" s="257"/>
      <c r="I150" s="259"/>
      <c r="J150" s="63" t="e">
        <f>CONCATENATE("AA ",#REF!,".",#REF!,".")</f>
        <v>#REF!</v>
      </c>
      <c r="K150" s="130" t="s">
        <v>93</v>
      </c>
      <c r="L150" s="221" t="s">
        <v>717</v>
      </c>
      <c r="M150" s="66">
        <v>3</v>
      </c>
      <c r="N150" s="186" t="s">
        <v>317</v>
      </c>
      <c r="O150" s="26" t="s">
        <v>315</v>
      </c>
      <c r="P150" s="68">
        <v>0</v>
      </c>
      <c r="Q150" s="68">
        <v>1</v>
      </c>
      <c r="R150" s="17" t="s">
        <v>343</v>
      </c>
      <c r="S150" s="15">
        <v>9.37</v>
      </c>
      <c r="T150" s="323">
        <v>0</v>
      </c>
      <c r="U150" s="323">
        <v>0</v>
      </c>
      <c r="V150" s="325">
        <v>0.1</v>
      </c>
    </row>
    <row r="151" spans="1:22" ht="12.75" thickBot="1" thickTop="1">
      <c r="A151" s="237"/>
      <c r="B151" s="258"/>
      <c r="C151" s="248"/>
      <c r="D151" s="245"/>
      <c r="E151" s="257"/>
      <c r="F151" s="257"/>
      <c r="G151" s="261"/>
      <c r="H151" s="257"/>
      <c r="I151" s="259"/>
      <c r="J151" s="64" t="e">
        <f>CONCATENATE("AA ",#REF!,".",#REF!,".")</f>
        <v>#REF!</v>
      </c>
      <c r="K151" s="130" t="s">
        <v>94</v>
      </c>
      <c r="L151" s="221"/>
      <c r="M151" s="66">
        <v>6</v>
      </c>
      <c r="N151" s="186" t="s">
        <v>317</v>
      </c>
      <c r="O151" s="26" t="s">
        <v>315</v>
      </c>
      <c r="P151" s="68">
        <v>0</v>
      </c>
      <c r="Q151" s="68">
        <v>1</v>
      </c>
      <c r="R151" s="17" t="s">
        <v>343</v>
      </c>
      <c r="S151" s="15">
        <v>9.37</v>
      </c>
      <c r="T151" s="323">
        <v>0</v>
      </c>
      <c r="U151" s="323">
        <v>0</v>
      </c>
      <c r="V151" s="325">
        <v>0.2</v>
      </c>
    </row>
    <row r="152" spans="1:22" ht="12.75" thickBot="1" thickTop="1">
      <c r="A152" s="237"/>
      <c r="B152" s="258"/>
      <c r="C152" s="248"/>
      <c r="D152" s="245"/>
      <c r="E152" s="257"/>
      <c r="F152" s="257"/>
      <c r="G152" s="261"/>
      <c r="H152" s="257"/>
      <c r="I152" s="259"/>
      <c r="J152" s="64" t="e">
        <f>CONCATENATE("AA ",#REF!,".",#REF!,".")</f>
        <v>#REF!</v>
      </c>
      <c r="K152" s="187" t="s">
        <v>95</v>
      </c>
      <c r="L152" s="131"/>
      <c r="M152" s="44">
        <v>10</v>
      </c>
      <c r="N152" s="187" t="s">
        <v>317</v>
      </c>
      <c r="O152" s="97" t="s">
        <v>315</v>
      </c>
      <c r="P152" s="33">
        <v>0</v>
      </c>
      <c r="Q152" s="33">
        <v>1</v>
      </c>
      <c r="R152" s="33" t="s">
        <v>343</v>
      </c>
      <c r="S152" s="18">
        <v>9.37</v>
      </c>
      <c r="T152" s="326">
        <v>0</v>
      </c>
      <c r="U152" s="326">
        <v>0</v>
      </c>
      <c r="V152" s="327">
        <v>0.1</v>
      </c>
    </row>
    <row r="153" spans="1:22" ht="12" customHeight="1" thickBot="1" thickTop="1">
      <c r="A153" s="236" t="str">
        <f>"Pomorski zakonik  
(Ur.l. RS, št. 26/2001, 21/2002, 110/2002-ZGO-1, 2/2004, 37/2004-UPB1, 98/2005, 49/2006, 120/2006-UPB2)"</f>
        <v>Pomorski zakonik  
(Ur.l. RS, št. 26/2001, 21/2002, 110/2002-ZGO-1, 2/2004, 37/2004-UPB1, 98/2005, 49/2006, 120/2006-UPB2)</v>
      </c>
      <c r="B153" s="260" t="s">
        <v>85</v>
      </c>
      <c r="C153" s="242" t="s">
        <v>662</v>
      </c>
      <c r="D153" s="245"/>
      <c r="E153" s="257" t="s">
        <v>38</v>
      </c>
      <c r="F153" s="257" t="s">
        <v>39</v>
      </c>
      <c r="G153" s="261" t="s">
        <v>636</v>
      </c>
      <c r="H153" s="257" t="s">
        <v>666</v>
      </c>
      <c r="I153" s="259">
        <v>1</v>
      </c>
      <c r="J153" s="62" t="e">
        <f>CONCATENATE("AA ",#REF!,".",#REF!,".")</f>
        <v>#REF!</v>
      </c>
      <c r="K153" s="186" t="s">
        <v>421</v>
      </c>
      <c r="L153" s="186"/>
      <c r="M153" s="41">
        <v>1</v>
      </c>
      <c r="N153" s="183" t="s">
        <v>735</v>
      </c>
      <c r="O153" s="72" t="s">
        <v>315</v>
      </c>
      <c r="P153" s="29">
        <v>8</v>
      </c>
      <c r="Q153" s="29">
        <v>1</v>
      </c>
      <c r="R153" s="29" t="s">
        <v>342</v>
      </c>
      <c r="S153" s="30">
        <v>9.37</v>
      </c>
      <c r="T153" s="328">
        <v>12.493333333333332</v>
      </c>
      <c r="U153" s="328">
        <v>1.2493333333333334</v>
      </c>
      <c r="V153" s="329">
        <v>0.1</v>
      </c>
    </row>
    <row r="154" spans="1:22" ht="12" customHeight="1" thickBot="1" thickTop="1">
      <c r="A154" s="237"/>
      <c r="B154" s="260"/>
      <c r="C154" s="242"/>
      <c r="D154" s="245"/>
      <c r="E154" s="257"/>
      <c r="F154" s="257"/>
      <c r="G154" s="261"/>
      <c r="H154" s="258"/>
      <c r="I154" s="259"/>
      <c r="J154" s="63" t="e">
        <f>CONCATENATE("AA ",#REF!,".",#REF!,".")</f>
        <v>#REF!</v>
      </c>
      <c r="K154" s="186" t="s">
        <v>53</v>
      </c>
      <c r="L154" s="104" t="s">
        <v>736</v>
      </c>
      <c r="M154" s="66">
        <v>5</v>
      </c>
      <c r="N154" s="183" t="s">
        <v>735</v>
      </c>
      <c r="O154" s="26" t="s">
        <v>315</v>
      </c>
      <c r="P154" s="17">
        <v>8</v>
      </c>
      <c r="Q154" s="17">
        <v>200</v>
      </c>
      <c r="R154" s="17" t="s">
        <v>343</v>
      </c>
      <c r="S154" s="15">
        <v>9.37</v>
      </c>
      <c r="T154" s="322">
        <v>7720</v>
      </c>
      <c r="U154" s="322">
        <v>772</v>
      </c>
      <c r="V154" s="324">
        <v>0.1</v>
      </c>
    </row>
    <row r="155" spans="1:22" ht="12" customHeight="1" thickBot="1" thickTop="1">
      <c r="A155" s="237"/>
      <c r="B155" s="260"/>
      <c r="C155" s="242"/>
      <c r="D155" s="245"/>
      <c r="E155" s="257"/>
      <c r="F155" s="257"/>
      <c r="G155" s="261"/>
      <c r="H155" s="258"/>
      <c r="I155" s="259"/>
      <c r="J155" s="63" t="e">
        <f>CONCATENATE("AA ",#REF!,".",#REF!,".")</f>
        <v>#REF!</v>
      </c>
      <c r="K155" s="122" t="s">
        <v>54</v>
      </c>
      <c r="L155" s="104"/>
      <c r="M155" s="66">
        <v>5</v>
      </c>
      <c r="N155" s="183" t="s">
        <v>735</v>
      </c>
      <c r="O155" s="96" t="s">
        <v>315</v>
      </c>
      <c r="P155" s="68">
        <v>8</v>
      </c>
      <c r="Q155" s="68">
        <v>200</v>
      </c>
      <c r="R155" s="68" t="s">
        <v>343</v>
      </c>
      <c r="S155" s="15">
        <v>9.37</v>
      </c>
      <c r="T155" s="323">
        <v>1345.3333333333333</v>
      </c>
      <c r="U155" s="323">
        <v>134.53333333333333</v>
      </c>
      <c r="V155" s="324">
        <v>0.1</v>
      </c>
    </row>
    <row r="156" spans="1:22" ht="12" customHeight="1" thickBot="1" thickTop="1">
      <c r="A156" s="237"/>
      <c r="B156" s="260"/>
      <c r="C156" s="242"/>
      <c r="D156" s="245"/>
      <c r="E156" s="257"/>
      <c r="F156" s="257"/>
      <c r="G156" s="261"/>
      <c r="H156" s="258"/>
      <c r="I156" s="259"/>
      <c r="J156" s="64" t="e">
        <f>CONCATENATE("AA ",#REF!,".",#REF!,".")</f>
        <v>#REF!</v>
      </c>
      <c r="K156" s="122" t="s">
        <v>55</v>
      </c>
      <c r="L156" s="104"/>
      <c r="M156" s="66">
        <v>5</v>
      </c>
      <c r="N156" s="183" t="s">
        <v>735</v>
      </c>
      <c r="O156" s="96" t="s">
        <v>315</v>
      </c>
      <c r="P156" s="68">
        <v>8</v>
      </c>
      <c r="Q156" s="68">
        <v>200</v>
      </c>
      <c r="R156" s="68" t="s">
        <v>343</v>
      </c>
      <c r="S156" s="15">
        <v>9.37</v>
      </c>
      <c r="T156" s="323">
        <v>2594.6666666666665</v>
      </c>
      <c r="U156" s="323">
        <v>259.46666666666664</v>
      </c>
      <c r="V156" s="324">
        <v>0.1</v>
      </c>
    </row>
    <row r="157" spans="1:22" ht="12" customHeight="1" thickBot="1" thickTop="1">
      <c r="A157" s="237"/>
      <c r="B157" s="260"/>
      <c r="C157" s="242"/>
      <c r="D157" s="245"/>
      <c r="E157" s="257"/>
      <c r="F157" s="257"/>
      <c r="G157" s="261"/>
      <c r="H157" s="258"/>
      <c r="I157" s="259"/>
      <c r="J157" s="64" t="e">
        <f>CONCATENATE("AA ",#REF!,".",#REF!,".")</f>
        <v>#REF!</v>
      </c>
      <c r="K157" s="122" t="s">
        <v>86</v>
      </c>
      <c r="L157" s="130"/>
      <c r="M157" s="66">
        <v>5</v>
      </c>
      <c r="N157" s="183" t="s">
        <v>735</v>
      </c>
      <c r="O157" s="96" t="s">
        <v>315</v>
      </c>
      <c r="P157" s="68">
        <v>8</v>
      </c>
      <c r="Q157" s="68">
        <v>200</v>
      </c>
      <c r="R157" s="68" t="s">
        <v>343</v>
      </c>
      <c r="S157" s="15">
        <v>9.37</v>
      </c>
      <c r="T157" s="323">
        <v>3844</v>
      </c>
      <c r="U157" s="323">
        <v>384.4</v>
      </c>
      <c r="V157" s="324">
        <v>0.1</v>
      </c>
    </row>
    <row r="158" spans="1:22" ht="12" customHeight="1" thickBot="1" thickTop="1">
      <c r="A158" s="237"/>
      <c r="B158" s="260"/>
      <c r="C158" s="242"/>
      <c r="D158" s="245"/>
      <c r="E158" s="257"/>
      <c r="F158" s="257"/>
      <c r="G158" s="261"/>
      <c r="H158" s="258"/>
      <c r="I158" s="259"/>
      <c r="J158" s="65" t="e">
        <f>CONCATENATE("AA ",#REF!,".",#REF!,".")</f>
        <v>#REF!</v>
      </c>
      <c r="K158" s="130" t="s">
        <v>87</v>
      </c>
      <c r="L158" s="130"/>
      <c r="M158" s="66">
        <v>5</v>
      </c>
      <c r="N158" s="183" t="s">
        <v>735</v>
      </c>
      <c r="O158" s="96" t="s">
        <v>315</v>
      </c>
      <c r="P158" s="68">
        <v>8</v>
      </c>
      <c r="Q158" s="68">
        <v>200</v>
      </c>
      <c r="R158" s="68" t="s">
        <v>343</v>
      </c>
      <c r="S158" s="15">
        <v>9.37</v>
      </c>
      <c r="T158" s="323">
        <v>2594.6666666666665</v>
      </c>
      <c r="U158" s="323">
        <v>259.46666666666664</v>
      </c>
      <c r="V158" s="324">
        <v>0.1</v>
      </c>
    </row>
    <row r="159" spans="1:22" ht="12" customHeight="1" thickBot="1" thickTop="1">
      <c r="A159" s="237"/>
      <c r="B159" s="260"/>
      <c r="C159" s="242"/>
      <c r="D159" s="245"/>
      <c r="E159" s="257"/>
      <c r="F159" s="257"/>
      <c r="G159" s="261"/>
      <c r="H159" s="258"/>
      <c r="I159" s="259"/>
      <c r="J159" s="65" t="e">
        <f>CONCATENATE("AA ",#REF!,".",#REF!,".")</f>
        <v>#REF!</v>
      </c>
      <c r="K159" s="130" t="s">
        <v>737</v>
      </c>
      <c r="L159" s="130" t="s">
        <v>738</v>
      </c>
      <c r="M159" s="66">
        <v>5</v>
      </c>
      <c r="N159" s="185" t="s">
        <v>735</v>
      </c>
      <c r="O159" s="96" t="s">
        <v>315</v>
      </c>
      <c r="P159" s="68">
        <v>8</v>
      </c>
      <c r="Q159" s="68">
        <v>200</v>
      </c>
      <c r="R159" s="68" t="s">
        <v>343</v>
      </c>
      <c r="S159" s="69">
        <v>9.37</v>
      </c>
      <c r="T159" s="323">
        <v>3972</v>
      </c>
      <c r="U159" s="323">
        <v>4369.2</v>
      </c>
      <c r="V159" s="324">
        <v>1.1</v>
      </c>
    </row>
    <row r="160" spans="1:22" ht="12" customHeight="1" thickBot="1" thickTop="1">
      <c r="A160" s="237"/>
      <c r="B160" s="260"/>
      <c r="C160" s="243"/>
      <c r="D160" s="246"/>
      <c r="E160" s="257"/>
      <c r="F160" s="257"/>
      <c r="G160" s="261"/>
      <c r="H160" s="258"/>
      <c r="I160" s="259"/>
      <c r="J160" s="65" t="e">
        <f>CONCATENATE("AA ",#REF!,".",#REF!,".")</f>
        <v>#REF!</v>
      </c>
      <c r="K160" s="187" t="s">
        <v>739</v>
      </c>
      <c r="L160" s="131"/>
      <c r="M160" s="44">
        <v>5</v>
      </c>
      <c r="N160" s="187" t="s">
        <v>735</v>
      </c>
      <c r="O160" s="97" t="s">
        <v>315</v>
      </c>
      <c r="P160" s="33">
        <v>8</v>
      </c>
      <c r="Q160" s="33">
        <v>200</v>
      </c>
      <c r="R160" s="33" t="s">
        <v>343</v>
      </c>
      <c r="S160" s="18">
        <v>9.37</v>
      </c>
      <c r="T160" s="326">
        <v>3972</v>
      </c>
      <c r="U160" s="326">
        <v>397.2</v>
      </c>
      <c r="V160" s="327">
        <v>0.1</v>
      </c>
    </row>
    <row r="161" spans="1:22" ht="12" customHeight="1" thickBot="1" thickTop="1">
      <c r="A161" s="236" t="str">
        <f>"Pomorski zakonik  
(Ur.l. RS, št. 26/2001, 21/2002, 110/2002-ZGO-1, 2/2004, 37/2004-UPB1, 98/2005, 49/2006, 120/2006-UPB2)"</f>
        <v>Pomorski zakonik  
(Ur.l. RS, št. 26/2001, 21/2002, 110/2002-ZGO-1, 2/2004, 37/2004-UPB1, 98/2005, 49/2006, 120/2006-UPB2)</v>
      </c>
      <c r="B161" s="260" t="s">
        <v>425</v>
      </c>
      <c r="C161" s="247" t="s">
        <v>428</v>
      </c>
      <c r="D161" s="255"/>
      <c r="E161" s="257" t="s">
        <v>38</v>
      </c>
      <c r="F161" s="257" t="s">
        <v>39</v>
      </c>
      <c r="G161" s="261" t="s">
        <v>242</v>
      </c>
      <c r="H161" s="257" t="s">
        <v>431</v>
      </c>
      <c r="I161" s="259">
        <v>8</v>
      </c>
      <c r="J161" s="62" t="e">
        <f>CONCATENATE("AA ",#REF!,".",#REF!,".")</f>
        <v>#REF!</v>
      </c>
      <c r="K161" s="104" t="s">
        <v>429</v>
      </c>
      <c r="L161" s="186"/>
      <c r="M161" s="43">
        <v>1</v>
      </c>
      <c r="N161" s="183" t="s">
        <v>690</v>
      </c>
      <c r="O161" s="72" t="s">
        <v>692</v>
      </c>
      <c r="P161" s="105">
        <f>ROUND(731*(10700/12000),0)</f>
        <v>652</v>
      </c>
      <c r="Q161" s="29">
        <v>1</v>
      </c>
      <c r="R161" s="29" t="s">
        <v>342</v>
      </c>
      <c r="S161" s="30">
        <v>5.28</v>
      </c>
      <c r="T161" s="328">
        <v>286.88</v>
      </c>
      <c r="U161" s="328">
        <v>28.688000000000002</v>
      </c>
      <c r="V161" s="329">
        <v>0.1</v>
      </c>
    </row>
    <row r="162" spans="1:22" ht="12" customHeight="1" thickBot="1" thickTop="1">
      <c r="A162" s="237"/>
      <c r="B162" s="260"/>
      <c r="C162" s="248"/>
      <c r="D162" s="255"/>
      <c r="E162" s="257"/>
      <c r="F162" s="257"/>
      <c r="G162" s="261"/>
      <c r="H162" s="258"/>
      <c r="I162" s="259"/>
      <c r="J162" s="63" t="e">
        <f>CONCATENATE("AA ",#REF!,".",#REF!,".")</f>
        <v>#REF!</v>
      </c>
      <c r="K162" s="99" t="s">
        <v>740</v>
      </c>
      <c r="L162" s="104" t="s">
        <v>688</v>
      </c>
      <c r="M162" s="41">
        <v>3</v>
      </c>
      <c r="N162" s="183" t="s">
        <v>690</v>
      </c>
      <c r="O162" s="72" t="s">
        <v>692</v>
      </c>
      <c r="P162" s="105">
        <f>ROUND(731*(10700/12000),0)</f>
        <v>652</v>
      </c>
      <c r="Q162" s="17">
        <v>1</v>
      </c>
      <c r="R162" s="17" t="s">
        <v>343</v>
      </c>
      <c r="S162" s="15">
        <v>5.28</v>
      </c>
      <c r="T162" s="322">
        <v>860.64</v>
      </c>
      <c r="U162" s="322">
        <v>258.192</v>
      </c>
      <c r="V162" s="324">
        <v>0.3</v>
      </c>
    </row>
    <row r="163" spans="1:22" ht="12" customHeight="1" thickBot="1" thickTop="1">
      <c r="A163" s="237"/>
      <c r="B163" s="260"/>
      <c r="C163" s="248"/>
      <c r="D163" s="255"/>
      <c r="E163" s="257"/>
      <c r="F163" s="257"/>
      <c r="G163" s="261"/>
      <c r="H163" s="258"/>
      <c r="I163" s="259"/>
      <c r="J163" s="63" t="e">
        <f>CONCATENATE("AA ",#REF!,".",#REF!,".")</f>
        <v>#REF!</v>
      </c>
      <c r="K163" s="130" t="s">
        <v>741</v>
      </c>
      <c r="L163" s="104"/>
      <c r="M163" s="66">
        <v>11</v>
      </c>
      <c r="N163" s="183" t="s">
        <v>690</v>
      </c>
      <c r="O163" s="72" t="s">
        <v>692</v>
      </c>
      <c r="P163" s="105">
        <f>ROUND(731*(10700/12000),0)</f>
        <v>652</v>
      </c>
      <c r="Q163" s="68">
        <v>1</v>
      </c>
      <c r="R163" s="68" t="s">
        <v>343</v>
      </c>
      <c r="S163" s="69">
        <v>5.28</v>
      </c>
      <c r="T163" s="323">
        <v>45001.04</v>
      </c>
      <c r="U163" s="323">
        <v>22500.52</v>
      </c>
      <c r="V163" s="325">
        <v>0.5</v>
      </c>
    </row>
    <row r="164" spans="1:22" ht="12" customHeight="1" thickBot="1" thickTop="1">
      <c r="A164" s="237"/>
      <c r="B164" s="260"/>
      <c r="C164" s="248"/>
      <c r="D164" s="255"/>
      <c r="E164" s="257"/>
      <c r="F164" s="257"/>
      <c r="G164" s="261"/>
      <c r="H164" s="258"/>
      <c r="I164" s="259"/>
      <c r="J164" s="64" t="e">
        <f>CONCATENATE("AA ",#REF!,".",#REF!,".")</f>
        <v>#REF!</v>
      </c>
      <c r="K164" s="130" t="s">
        <v>61</v>
      </c>
      <c r="L164" s="104" t="s">
        <v>430</v>
      </c>
      <c r="M164" s="66">
        <v>10</v>
      </c>
      <c r="N164" s="194" t="s">
        <v>690</v>
      </c>
      <c r="O164" s="102" t="s">
        <v>692</v>
      </c>
      <c r="P164" s="105">
        <f>ROUND(731*(10700/12000),0)</f>
        <v>652</v>
      </c>
      <c r="Q164" s="68">
        <v>1</v>
      </c>
      <c r="R164" s="68" t="s">
        <v>343</v>
      </c>
      <c r="S164" s="69">
        <v>5.28</v>
      </c>
      <c r="T164" s="323">
        <v>286.88</v>
      </c>
      <c r="U164" s="323">
        <v>28.688000000000002</v>
      </c>
      <c r="V164" s="325">
        <v>0.1</v>
      </c>
    </row>
    <row r="165" spans="1:22" ht="12" customHeight="1" thickBot="1" thickTop="1">
      <c r="A165" s="236" t="str">
        <f>"Pomorski zakonik  
(Ur.l. RS, št. 26/2001, 21/2002, 110/2002-ZGO-1, 2/2004, 37/2004-UPB1, 98/2005, 49/2006, 120/2006-UPB2)"</f>
        <v>Pomorski zakonik  
(Ur.l. RS, št. 26/2001, 21/2002, 110/2002-ZGO-1, 2/2004, 37/2004-UPB1, 98/2005, 49/2006, 120/2006-UPB2)</v>
      </c>
      <c r="B165" s="260" t="s">
        <v>425</v>
      </c>
      <c r="C165" s="247" t="s">
        <v>428</v>
      </c>
      <c r="D165" s="255" t="s">
        <v>689</v>
      </c>
      <c r="E165" s="257" t="s">
        <v>38</v>
      </c>
      <c r="F165" s="257" t="s">
        <v>39</v>
      </c>
      <c r="G165" s="261" t="s">
        <v>835</v>
      </c>
      <c r="H165" s="257" t="s">
        <v>432</v>
      </c>
      <c r="I165" s="259">
        <v>8</v>
      </c>
      <c r="J165" s="62" t="e">
        <f>CONCATENATE("AA ",#REF!,".",#REF!,".")</f>
        <v>#REF!</v>
      </c>
      <c r="K165" s="188" t="s">
        <v>429</v>
      </c>
      <c r="L165" s="180"/>
      <c r="M165" s="42">
        <v>1</v>
      </c>
      <c r="N165" s="180" t="s">
        <v>691</v>
      </c>
      <c r="O165" s="27" t="s">
        <v>693</v>
      </c>
      <c r="P165" s="112">
        <f>ROUND(731*(1300/12000),0)</f>
        <v>79</v>
      </c>
      <c r="Q165" s="76">
        <v>1</v>
      </c>
      <c r="R165" s="76" t="s">
        <v>342</v>
      </c>
      <c r="S165" s="22">
        <v>9.37</v>
      </c>
      <c r="T165" s="320">
        <v>61.68583333333333</v>
      </c>
      <c r="U165" s="320">
        <v>6.168583333333333</v>
      </c>
      <c r="V165" s="321">
        <v>0.1</v>
      </c>
    </row>
    <row r="166" spans="1:22" ht="12" customHeight="1" thickBot="1" thickTop="1">
      <c r="A166" s="237"/>
      <c r="B166" s="260"/>
      <c r="C166" s="248"/>
      <c r="D166" s="255"/>
      <c r="E166" s="257"/>
      <c r="F166" s="257"/>
      <c r="G166" s="261"/>
      <c r="H166" s="258"/>
      <c r="I166" s="259"/>
      <c r="J166" s="63" t="e">
        <f>CONCATENATE("AA ",#REF!,".",#REF!,".")</f>
        <v>#REF!</v>
      </c>
      <c r="K166" s="186" t="s">
        <v>60</v>
      </c>
      <c r="L166" s="104" t="s">
        <v>688</v>
      </c>
      <c r="M166" s="41">
        <v>3</v>
      </c>
      <c r="N166" s="183" t="s">
        <v>691</v>
      </c>
      <c r="O166" s="72" t="s">
        <v>693</v>
      </c>
      <c r="P166" s="105">
        <f>ROUND(731*(1300/12000),0)</f>
        <v>79</v>
      </c>
      <c r="Q166" s="17">
        <v>1</v>
      </c>
      <c r="R166" s="17" t="s">
        <v>343</v>
      </c>
      <c r="S166" s="15">
        <v>9.37</v>
      </c>
      <c r="T166" s="322">
        <v>185.0575</v>
      </c>
      <c r="U166" s="322">
        <v>55.51724999999999</v>
      </c>
      <c r="V166" s="324">
        <v>0.3</v>
      </c>
    </row>
    <row r="167" spans="1:22" ht="12" customHeight="1" thickBot="1" thickTop="1">
      <c r="A167" s="237"/>
      <c r="B167" s="260"/>
      <c r="C167" s="248"/>
      <c r="D167" s="255"/>
      <c r="E167" s="257"/>
      <c r="F167" s="257"/>
      <c r="G167" s="261"/>
      <c r="H167" s="258"/>
      <c r="I167" s="259"/>
      <c r="J167" s="63" t="e">
        <f>CONCATENATE("AA ",#REF!,".",#REF!,".")</f>
        <v>#REF!</v>
      </c>
      <c r="K167" s="185" t="s">
        <v>741</v>
      </c>
      <c r="L167" s="104"/>
      <c r="M167" s="66">
        <v>11</v>
      </c>
      <c r="N167" s="183" t="s">
        <v>691</v>
      </c>
      <c r="O167" s="72" t="s">
        <v>693</v>
      </c>
      <c r="P167" s="105">
        <f>ROUND(731*(1300/12000),0)</f>
        <v>79</v>
      </c>
      <c r="Q167" s="68">
        <v>1</v>
      </c>
      <c r="R167" s="68" t="s">
        <v>343</v>
      </c>
      <c r="S167" s="69">
        <v>9.37</v>
      </c>
      <c r="T167" s="323">
        <v>5479.505833333334</v>
      </c>
      <c r="U167" s="323">
        <v>2739.752916666667</v>
      </c>
      <c r="V167" s="325">
        <v>0.5</v>
      </c>
    </row>
    <row r="168" spans="1:22" ht="12" customHeight="1" thickBot="1" thickTop="1">
      <c r="A168" s="237"/>
      <c r="B168" s="260"/>
      <c r="C168" s="248"/>
      <c r="D168" s="255"/>
      <c r="E168" s="257"/>
      <c r="F168" s="257"/>
      <c r="G168" s="261"/>
      <c r="H168" s="258"/>
      <c r="I168" s="259"/>
      <c r="J168" s="64" t="e">
        <f>CONCATENATE("AA ",#REF!,".",#REF!,".")</f>
        <v>#REF!</v>
      </c>
      <c r="K168" s="187" t="s">
        <v>61</v>
      </c>
      <c r="L168" s="179" t="s">
        <v>430</v>
      </c>
      <c r="M168" s="44">
        <v>10</v>
      </c>
      <c r="N168" s="193" t="s">
        <v>691</v>
      </c>
      <c r="O168" s="103" t="s">
        <v>693</v>
      </c>
      <c r="P168" s="113">
        <f>ROUND(731*(1300/12000),0)</f>
        <v>79</v>
      </c>
      <c r="Q168" s="33">
        <v>1</v>
      </c>
      <c r="R168" s="33" t="s">
        <v>343</v>
      </c>
      <c r="S168" s="18">
        <v>9.37</v>
      </c>
      <c r="T168" s="326">
        <v>61.68583333333333</v>
      </c>
      <c r="U168" s="326">
        <v>6.168583333333333</v>
      </c>
      <c r="V168" s="325">
        <v>0.1</v>
      </c>
    </row>
    <row r="169" spans="1:22" ht="12" customHeight="1" thickBot="1" thickTop="1">
      <c r="A169" s="236" t="str">
        <f>"Pomorski zakonik  
(Ur.l. RS, št. 26/2001, 21/2002, 110/2002-ZGO-1, 2/2004, 37/2004-UPB1, 98/2005, 49/2006, 120/2006-UPB2)"</f>
        <v>Pomorski zakonik  
(Ur.l. RS, št. 26/2001, 21/2002, 110/2002-ZGO-1, 2/2004, 37/2004-UPB1, 98/2005, 49/2006, 120/2006-UPB2)</v>
      </c>
      <c r="B169" s="260" t="s">
        <v>425</v>
      </c>
      <c r="C169" s="247" t="s">
        <v>428</v>
      </c>
      <c r="D169" s="255"/>
      <c r="E169" s="257" t="s">
        <v>38</v>
      </c>
      <c r="F169" s="257" t="s">
        <v>39</v>
      </c>
      <c r="G169" s="261" t="s">
        <v>243</v>
      </c>
      <c r="H169" s="257" t="s">
        <v>433</v>
      </c>
      <c r="I169" s="259">
        <v>8</v>
      </c>
      <c r="J169" s="62" t="e">
        <f>CONCATENATE("AA ",#REF!,".",#REF!,".")</f>
        <v>#REF!</v>
      </c>
      <c r="K169" s="166" t="s">
        <v>59</v>
      </c>
      <c r="L169" s="166"/>
      <c r="M169" s="43">
        <v>1</v>
      </c>
      <c r="N169" s="183" t="s">
        <v>312</v>
      </c>
      <c r="O169" s="72" t="s">
        <v>259</v>
      </c>
      <c r="P169" s="29">
        <v>10700</v>
      </c>
      <c r="Q169" s="29">
        <v>0.25</v>
      </c>
      <c r="R169" s="29" t="s">
        <v>342</v>
      </c>
      <c r="S169" s="30">
        <v>5.28</v>
      </c>
      <c r="T169" s="328">
        <v>2354</v>
      </c>
      <c r="U169" s="328">
        <v>235.4</v>
      </c>
      <c r="V169" s="321">
        <v>0.1</v>
      </c>
    </row>
    <row r="170" spans="1:22" ht="12" customHeight="1" thickBot="1" thickTop="1">
      <c r="A170" s="237"/>
      <c r="B170" s="260"/>
      <c r="C170" s="248"/>
      <c r="D170" s="255"/>
      <c r="E170" s="257"/>
      <c r="F170" s="257"/>
      <c r="G170" s="261"/>
      <c r="H170" s="258"/>
      <c r="I170" s="259"/>
      <c r="J170" s="63" t="e">
        <f>CONCATENATE("AA ",#REF!,".",#REF!,".")</f>
        <v>#REF!</v>
      </c>
      <c r="K170" s="99" t="s">
        <v>695</v>
      </c>
      <c r="L170" s="99"/>
      <c r="M170" s="41">
        <v>11</v>
      </c>
      <c r="N170" s="183" t="s">
        <v>312</v>
      </c>
      <c r="O170" s="72" t="s">
        <v>259</v>
      </c>
      <c r="P170" s="29">
        <v>10700</v>
      </c>
      <c r="Q170" s="17">
        <v>0.25</v>
      </c>
      <c r="R170" s="17" t="s">
        <v>342</v>
      </c>
      <c r="S170" s="15">
        <v>5.28</v>
      </c>
      <c r="T170" s="322">
        <v>470.8</v>
      </c>
      <c r="U170" s="322">
        <v>47.08</v>
      </c>
      <c r="V170" s="324">
        <v>0.1</v>
      </c>
    </row>
    <row r="171" spans="1:22" ht="12" customHeight="1" thickBot="1" thickTop="1">
      <c r="A171" s="237"/>
      <c r="B171" s="260"/>
      <c r="C171" s="248"/>
      <c r="D171" s="255"/>
      <c r="E171" s="257"/>
      <c r="F171" s="257"/>
      <c r="G171" s="261"/>
      <c r="H171" s="258"/>
      <c r="I171" s="259"/>
      <c r="J171" s="63" t="e">
        <f>CONCATENATE("AA ",#REF!,".",#REF!,".")</f>
        <v>#REF!</v>
      </c>
      <c r="K171" s="130" t="s">
        <v>694</v>
      </c>
      <c r="L171" s="222"/>
      <c r="M171" s="66">
        <v>8</v>
      </c>
      <c r="N171" s="183" t="s">
        <v>312</v>
      </c>
      <c r="O171" s="102" t="s">
        <v>259</v>
      </c>
      <c r="P171" s="109">
        <v>10700</v>
      </c>
      <c r="Q171" s="68">
        <v>0.25</v>
      </c>
      <c r="R171" s="68" t="s">
        <v>343</v>
      </c>
      <c r="S171" s="69">
        <v>5.28</v>
      </c>
      <c r="T171" s="323">
        <v>52216</v>
      </c>
      <c r="U171" s="323">
        <v>5221.6</v>
      </c>
      <c r="V171" s="325">
        <v>0.1</v>
      </c>
    </row>
    <row r="172" spans="1:22" ht="12" customHeight="1" thickBot="1" thickTop="1">
      <c r="A172" s="236" t="str">
        <f>"Pomorski zakonik  
(Ur.l. RS, št. 26/2001, 21/2002, 110/2002-ZGO-1, 2/2004, 37/2004-UPB1, 98/2005, 49/2006, 120/2006-UPB2)"</f>
        <v>Pomorski zakonik  
(Ur.l. RS, št. 26/2001, 21/2002, 110/2002-ZGO-1, 2/2004, 37/2004-UPB1, 98/2005, 49/2006, 120/2006-UPB2)</v>
      </c>
      <c r="B172" s="260" t="s">
        <v>425</v>
      </c>
      <c r="C172" s="247" t="s">
        <v>428</v>
      </c>
      <c r="D172" s="255"/>
      <c r="E172" s="257" t="s">
        <v>38</v>
      </c>
      <c r="F172" s="257" t="s">
        <v>39</v>
      </c>
      <c r="G172" s="261" t="s">
        <v>586</v>
      </c>
      <c r="H172" s="257" t="s">
        <v>434</v>
      </c>
      <c r="I172" s="259">
        <v>8</v>
      </c>
      <c r="J172" s="62" t="e">
        <f>CONCATENATE("AA ",#REF!,".",#REF!,".")</f>
        <v>#REF!</v>
      </c>
      <c r="K172" s="180" t="s">
        <v>59</v>
      </c>
      <c r="L172" s="160"/>
      <c r="M172" s="42">
        <v>1</v>
      </c>
      <c r="N172" s="191" t="s">
        <v>313</v>
      </c>
      <c r="O172" s="27" t="s">
        <v>260</v>
      </c>
      <c r="P172" s="76">
        <v>1300</v>
      </c>
      <c r="Q172" s="76">
        <v>0.25</v>
      </c>
      <c r="R172" s="76" t="s">
        <v>342</v>
      </c>
      <c r="S172" s="22">
        <v>9.37</v>
      </c>
      <c r="T172" s="320">
        <v>507.54166666666663</v>
      </c>
      <c r="U172" s="320">
        <v>50.75416666666666</v>
      </c>
      <c r="V172" s="321">
        <v>0.1</v>
      </c>
    </row>
    <row r="173" spans="1:22" ht="12" customHeight="1" thickBot="1" thickTop="1">
      <c r="A173" s="237"/>
      <c r="B173" s="260"/>
      <c r="C173" s="248"/>
      <c r="D173" s="255"/>
      <c r="E173" s="257"/>
      <c r="F173" s="257"/>
      <c r="G173" s="261"/>
      <c r="H173" s="258"/>
      <c r="I173" s="259"/>
      <c r="J173" s="63" t="e">
        <f>CONCATENATE("AA ",#REF!,".",#REF!,".")</f>
        <v>#REF!</v>
      </c>
      <c r="K173" s="186" t="s">
        <v>695</v>
      </c>
      <c r="L173" s="170"/>
      <c r="M173" s="41">
        <v>11</v>
      </c>
      <c r="N173" s="186" t="s">
        <v>313</v>
      </c>
      <c r="O173" s="72" t="s">
        <v>260</v>
      </c>
      <c r="P173" s="29">
        <v>1300</v>
      </c>
      <c r="Q173" s="17">
        <v>0.25</v>
      </c>
      <c r="R173" s="17" t="s">
        <v>342</v>
      </c>
      <c r="S173" s="15">
        <v>9.37</v>
      </c>
      <c r="T173" s="322">
        <v>101.50833333333333</v>
      </c>
      <c r="U173" s="322">
        <v>10.150833333333333</v>
      </c>
      <c r="V173" s="324">
        <v>0.1</v>
      </c>
    </row>
    <row r="174" spans="1:22" ht="12" customHeight="1" thickBot="1" thickTop="1">
      <c r="A174" s="237"/>
      <c r="B174" s="260"/>
      <c r="C174" s="248"/>
      <c r="D174" s="255"/>
      <c r="E174" s="257"/>
      <c r="F174" s="257"/>
      <c r="G174" s="261"/>
      <c r="H174" s="258"/>
      <c r="I174" s="259"/>
      <c r="J174" s="63" t="e">
        <f>CONCATENATE("AA ",#REF!,".",#REF!,".")</f>
        <v>#REF!</v>
      </c>
      <c r="K174" s="187" t="s">
        <v>694</v>
      </c>
      <c r="L174" s="223"/>
      <c r="M174" s="44">
        <v>8</v>
      </c>
      <c r="N174" s="194" t="s">
        <v>313</v>
      </c>
      <c r="O174" s="103" t="s">
        <v>260</v>
      </c>
      <c r="P174" s="110">
        <v>1300</v>
      </c>
      <c r="Q174" s="33">
        <v>0.25</v>
      </c>
      <c r="R174" s="33" t="s">
        <v>343</v>
      </c>
      <c r="S174" s="18">
        <v>9.37</v>
      </c>
      <c r="T174" s="326">
        <v>7230.166666666666</v>
      </c>
      <c r="U174" s="326">
        <v>723.0166666666667</v>
      </c>
      <c r="V174" s="327">
        <v>0.1</v>
      </c>
    </row>
    <row r="175" spans="1:22" ht="12" customHeight="1" thickBot="1" thickTop="1">
      <c r="A175" s="236" t="str">
        <f>"Pomorski zakonik  
(Ur.l. RS, št. 26/2001, 21/2002, 110/2002-ZGO-1, 2/2004, 37/2004-UPB1, 98/2005, 49/2006, 120/2006-UPB2)"</f>
        <v>Pomorski zakonik  
(Ur.l. RS, št. 26/2001, 21/2002, 110/2002-ZGO-1, 2/2004, 37/2004-UPB1, 98/2005, 49/2006, 120/2006-UPB2)</v>
      </c>
      <c r="B175" s="260" t="s">
        <v>425</v>
      </c>
      <c r="C175" s="241" t="s">
        <v>426</v>
      </c>
      <c r="D175" s="255"/>
      <c r="E175" s="257" t="s">
        <v>38</v>
      </c>
      <c r="F175" s="257" t="s">
        <v>39</v>
      </c>
      <c r="G175" s="261" t="s">
        <v>637</v>
      </c>
      <c r="H175" s="257" t="s">
        <v>427</v>
      </c>
      <c r="I175" s="259">
        <v>6</v>
      </c>
      <c r="J175" s="62" t="e">
        <f>CONCATENATE("AA ",#REF!,".",#REF!,".")</f>
        <v>#REF!</v>
      </c>
      <c r="K175" s="159" t="s">
        <v>40</v>
      </c>
      <c r="L175" s="159"/>
      <c r="M175" s="43">
        <v>1</v>
      </c>
      <c r="N175" s="180" t="s">
        <v>321</v>
      </c>
      <c r="O175" s="27" t="s">
        <v>315</v>
      </c>
      <c r="P175" s="29">
        <v>1</v>
      </c>
      <c r="Q175" s="29">
        <v>1</v>
      </c>
      <c r="R175" s="29" t="s">
        <v>342</v>
      </c>
      <c r="S175" s="30">
        <v>9.37</v>
      </c>
      <c r="T175" s="328">
        <v>1.5616666666666665</v>
      </c>
      <c r="U175" s="328">
        <v>0.15616666666666668</v>
      </c>
      <c r="V175" s="329">
        <v>0.1</v>
      </c>
    </row>
    <row r="176" spans="1:22" ht="12" customHeight="1" thickBot="1" thickTop="1">
      <c r="A176" s="237"/>
      <c r="B176" s="260"/>
      <c r="C176" s="242"/>
      <c r="D176" s="255"/>
      <c r="E176" s="257"/>
      <c r="F176" s="257"/>
      <c r="G176" s="261"/>
      <c r="H176" s="258"/>
      <c r="I176" s="259"/>
      <c r="J176" s="63" t="e">
        <f>CONCATENATE("AA ",#REF!,".",#REF!,".")</f>
        <v>#REF!</v>
      </c>
      <c r="K176" s="122" t="s">
        <v>696</v>
      </c>
      <c r="L176" s="122" t="s">
        <v>743</v>
      </c>
      <c r="M176" s="41">
        <v>3</v>
      </c>
      <c r="N176" s="183" t="s">
        <v>321</v>
      </c>
      <c r="O176" s="72" t="s">
        <v>315</v>
      </c>
      <c r="P176" s="17">
        <v>1</v>
      </c>
      <c r="Q176" s="17">
        <v>1</v>
      </c>
      <c r="R176" s="17" t="s">
        <v>343</v>
      </c>
      <c r="S176" s="15">
        <v>9.37</v>
      </c>
      <c r="T176" s="322">
        <v>9.37</v>
      </c>
      <c r="U176" s="322">
        <v>4.685</v>
      </c>
      <c r="V176" s="324">
        <v>0.5</v>
      </c>
    </row>
    <row r="177" spans="1:22" ht="12" customHeight="1" thickBot="1" thickTop="1">
      <c r="A177" s="237"/>
      <c r="B177" s="260"/>
      <c r="C177" s="242"/>
      <c r="D177" s="255"/>
      <c r="E177" s="257"/>
      <c r="F177" s="257"/>
      <c r="G177" s="261"/>
      <c r="H177" s="258"/>
      <c r="I177" s="259"/>
      <c r="J177" s="63" t="e">
        <f>CONCATENATE("AA ",#REF!,".",#REF!,".")</f>
        <v>#REF!</v>
      </c>
      <c r="K177" s="130" t="s">
        <v>412</v>
      </c>
      <c r="L177" s="130"/>
      <c r="M177" s="66">
        <v>6</v>
      </c>
      <c r="N177" s="183" t="s">
        <v>321</v>
      </c>
      <c r="O177" s="72" t="s">
        <v>315</v>
      </c>
      <c r="P177" s="17">
        <v>1</v>
      </c>
      <c r="Q177" s="68">
        <v>1</v>
      </c>
      <c r="R177" s="68" t="s">
        <v>342</v>
      </c>
      <c r="S177" s="69">
        <v>9.37</v>
      </c>
      <c r="T177" s="323">
        <v>3.473333333333333</v>
      </c>
      <c r="U177" s="323">
        <v>0.3473333333333333</v>
      </c>
      <c r="V177" s="325">
        <v>0.1</v>
      </c>
    </row>
    <row r="178" spans="1:22" ht="12" customHeight="1" thickBot="1" thickTop="1">
      <c r="A178" s="237"/>
      <c r="B178" s="260"/>
      <c r="C178" s="242"/>
      <c r="D178" s="255"/>
      <c r="E178" s="257"/>
      <c r="F178" s="257"/>
      <c r="G178" s="261"/>
      <c r="H178" s="258"/>
      <c r="I178" s="259"/>
      <c r="J178" s="64" t="e">
        <f>CONCATENATE("AA ",#REF!,".",#REF!,".")</f>
        <v>#REF!</v>
      </c>
      <c r="K178" s="99" t="s">
        <v>415</v>
      </c>
      <c r="L178" s="99"/>
      <c r="M178" s="66">
        <v>10</v>
      </c>
      <c r="N178" s="183" t="s">
        <v>321</v>
      </c>
      <c r="O178" s="72" t="s">
        <v>315</v>
      </c>
      <c r="P178" s="17">
        <v>1</v>
      </c>
      <c r="Q178" s="68">
        <v>1</v>
      </c>
      <c r="R178" s="68" t="s">
        <v>343</v>
      </c>
      <c r="S178" s="69">
        <v>9.37</v>
      </c>
      <c r="T178" s="323">
        <v>1.1461666666666666</v>
      </c>
      <c r="U178" s="323">
        <v>0.11461666666666666</v>
      </c>
      <c r="V178" s="325">
        <v>0.1</v>
      </c>
    </row>
    <row r="179" spans="1:22" ht="12" customHeight="1" thickBot="1" thickTop="1">
      <c r="A179" s="237"/>
      <c r="B179" s="260"/>
      <c r="C179" s="242"/>
      <c r="D179" s="255"/>
      <c r="E179" s="257"/>
      <c r="F179" s="257"/>
      <c r="G179" s="261"/>
      <c r="H179" s="258"/>
      <c r="I179" s="259"/>
      <c r="J179" s="64" t="e">
        <f>CONCATENATE("AA ",#REF!,".",#REF!,".")</f>
        <v>#REF!</v>
      </c>
      <c r="K179" s="130" t="s">
        <v>741</v>
      </c>
      <c r="L179" s="130"/>
      <c r="M179" s="66">
        <v>11</v>
      </c>
      <c r="N179" s="183" t="s">
        <v>321</v>
      </c>
      <c r="O179" s="72" t="s">
        <v>315</v>
      </c>
      <c r="P179" s="17">
        <v>1</v>
      </c>
      <c r="Q179" s="68">
        <v>1</v>
      </c>
      <c r="R179" s="68" t="s">
        <v>343</v>
      </c>
      <c r="S179" s="69">
        <v>9.37</v>
      </c>
      <c r="T179" s="323">
        <v>61.05083333333333</v>
      </c>
      <c r="U179" s="323">
        <v>54.94575</v>
      </c>
      <c r="V179" s="325">
        <v>0.9</v>
      </c>
    </row>
    <row r="180" spans="1:22" ht="12" customHeight="1" thickBot="1" thickTop="1">
      <c r="A180" s="237"/>
      <c r="B180" s="260"/>
      <c r="C180" s="242"/>
      <c r="D180" s="255"/>
      <c r="E180" s="257"/>
      <c r="F180" s="257"/>
      <c r="G180" s="261"/>
      <c r="H180" s="258"/>
      <c r="I180" s="259"/>
      <c r="J180" s="108" t="e">
        <f>CONCATENATE("AA ",#REF!,".",#REF!,".")</f>
        <v>#REF!</v>
      </c>
      <c r="K180" s="130" t="s">
        <v>742</v>
      </c>
      <c r="L180" s="130"/>
      <c r="M180" s="66">
        <v>10</v>
      </c>
      <c r="N180" s="183" t="s">
        <v>321</v>
      </c>
      <c r="O180" s="102" t="s">
        <v>315</v>
      </c>
      <c r="P180" s="68">
        <v>1</v>
      </c>
      <c r="Q180" s="68">
        <v>1</v>
      </c>
      <c r="R180" s="68" t="s">
        <v>343</v>
      </c>
      <c r="S180" s="69">
        <v>9.37</v>
      </c>
      <c r="T180" s="323">
        <v>0.7808333333333333</v>
      </c>
      <c r="U180" s="323">
        <v>0.07808333333333334</v>
      </c>
      <c r="V180" s="325">
        <v>0.1</v>
      </c>
    </row>
    <row r="181" spans="1:22" ht="12" customHeight="1" thickBot="1" thickTop="1">
      <c r="A181" s="236" t="str">
        <f>"Pomorski zakonik  
(Ur.l. RS, št. 26/2001, 21/2002, 110/2002-ZGO-1, 2/2004, 37/2004-UPB1, 98/2005, 49/2006, 120/2006-UPB2)"</f>
        <v>Pomorski zakonik  
(Ur.l. RS, št. 26/2001, 21/2002, 110/2002-ZGO-1, 2/2004, 37/2004-UPB1, 98/2005, 49/2006, 120/2006-UPB2)</v>
      </c>
      <c r="B181" s="260" t="s">
        <v>99</v>
      </c>
      <c r="C181" s="247" t="s">
        <v>439</v>
      </c>
      <c r="D181" s="255"/>
      <c r="E181" s="257" t="s">
        <v>38</v>
      </c>
      <c r="F181" s="257" t="s">
        <v>39</v>
      </c>
      <c r="G181" s="261" t="s">
        <v>587</v>
      </c>
      <c r="H181" s="257" t="s">
        <v>668</v>
      </c>
      <c r="I181" s="259">
        <v>6</v>
      </c>
      <c r="J181" s="62" t="e">
        <f>CONCATENATE("AA ",#REF!,".",#REF!,".")</f>
        <v>#REF!</v>
      </c>
      <c r="K181" s="184" t="s">
        <v>744</v>
      </c>
      <c r="L181" s="184"/>
      <c r="M181" s="42">
        <v>1</v>
      </c>
      <c r="N181" s="191" t="s">
        <v>747</v>
      </c>
      <c r="O181" s="27" t="s">
        <v>315</v>
      </c>
      <c r="P181" s="76">
        <v>125</v>
      </c>
      <c r="Q181" s="76">
        <v>1</v>
      </c>
      <c r="R181" s="76" t="s">
        <v>342</v>
      </c>
      <c r="S181" s="22">
        <v>5.28</v>
      </c>
      <c r="T181" s="320">
        <v>55</v>
      </c>
      <c r="U181" s="320">
        <v>5.5</v>
      </c>
      <c r="V181" s="321">
        <v>0.1</v>
      </c>
    </row>
    <row r="182" spans="1:22" ht="12" customHeight="1" thickBot="1" thickTop="1">
      <c r="A182" s="237"/>
      <c r="B182" s="260"/>
      <c r="C182" s="248"/>
      <c r="D182" s="255"/>
      <c r="E182" s="257"/>
      <c r="F182" s="257"/>
      <c r="G182" s="261"/>
      <c r="H182" s="258"/>
      <c r="I182" s="259"/>
      <c r="J182" s="63" t="e">
        <f>CONCATENATE("AA ",#REF!,".",#REF!,".")</f>
        <v>#REF!</v>
      </c>
      <c r="K182" s="122" t="s">
        <v>65</v>
      </c>
      <c r="L182" s="130" t="s">
        <v>745</v>
      </c>
      <c r="M182" s="41">
        <v>6</v>
      </c>
      <c r="N182" s="186" t="s">
        <v>747</v>
      </c>
      <c r="O182" s="26" t="s">
        <v>315</v>
      </c>
      <c r="P182" s="17">
        <v>125</v>
      </c>
      <c r="Q182" s="17">
        <v>1</v>
      </c>
      <c r="R182" s="17" t="s">
        <v>343</v>
      </c>
      <c r="S182" s="15">
        <v>5.28</v>
      </c>
      <c r="T182" s="322">
        <v>55</v>
      </c>
      <c r="U182" s="322">
        <v>27.5</v>
      </c>
      <c r="V182" s="324">
        <v>0.5</v>
      </c>
    </row>
    <row r="183" spans="1:22" ht="60.75" customHeight="1" thickBot="1" thickTop="1">
      <c r="A183" s="237"/>
      <c r="B183" s="260"/>
      <c r="C183" s="248"/>
      <c r="D183" s="255"/>
      <c r="E183" s="257"/>
      <c r="F183" s="257"/>
      <c r="G183" s="261"/>
      <c r="H183" s="258"/>
      <c r="I183" s="259"/>
      <c r="J183" s="63" t="e">
        <f>CONCATENATE("AA ",#REF!,".",#REF!,".")</f>
        <v>#REF!</v>
      </c>
      <c r="K183" s="130" t="s">
        <v>506</v>
      </c>
      <c r="L183" s="130"/>
      <c r="M183" s="66">
        <v>9</v>
      </c>
      <c r="N183" s="186" t="s">
        <v>747</v>
      </c>
      <c r="O183" s="96" t="s">
        <v>315</v>
      </c>
      <c r="P183" s="68">
        <v>125</v>
      </c>
      <c r="Q183" s="68">
        <v>1</v>
      </c>
      <c r="R183" s="68" t="s">
        <v>343</v>
      </c>
      <c r="S183" s="69">
        <v>5.28</v>
      </c>
      <c r="T183" s="323">
        <v>755</v>
      </c>
      <c r="U183" s="323">
        <v>377.5</v>
      </c>
      <c r="V183" s="325">
        <v>0.5</v>
      </c>
    </row>
    <row r="184" spans="1:22" ht="12" customHeight="1" thickBot="1" thickTop="1">
      <c r="A184" s="237"/>
      <c r="B184" s="260"/>
      <c r="C184" s="248"/>
      <c r="D184" s="255"/>
      <c r="E184" s="257"/>
      <c r="F184" s="257"/>
      <c r="G184" s="261"/>
      <c r="H184" s="258"/>
      <c r="I184" s="259"/>
      <c r="J184" s="64" t="e">
        <f>CONCATENATE("AA ",#REF!,".",#REF!,".")</f>
        <v>#REF!</v>
      </c>
      <c r="K184" s="130" t="s">
        <v>741</v>
      </c>
      <c r="L184" s="130"/>
      <c r="M184" s="66">
        <v>11</v>
      </c>
      <c r="N184" s="183" t="s">
        <v>747</v>
      </c>
      <c r="O184" s="96" t="s">
        <v>315</v>
      </c>
      <c r="P184" s="68">
        <v>125</v>
      </c>
      <c r="Q184" s="68">
        <v>1</v>
      </c>
      <c r="R184" s="68" t="s">
        <v>343</v>
      </c>
      <c r="S184" s="69">
        <v>5.28</v>
      </c>
      <c r="T184" s="323">
        <v>19180</v>
      </c>
      <c r="U184" s="323">
        <v>17262</v>
      </c>
      <c r="V184" s="325">
        <v>0.9</v>
      </c>
    </row>
    <row r="185" spans="1:22" ht="12" customHeight="1" thickBot="1" thickTop="1">
      <c r="A185" s="237"/>
      <c r="B185" s="260"/>
      <c r="C185" s="248"/>
      <c r="D185" s="255"/>
      <c r="E185" s="257"/>
      <c r="F185" s="257"/>
      <c r="G185" s="261"/>
      <c r="H185" s="258"/>
      <c r="I185" s="259"/>
      <c r="J185" s="64" t="e">
        <f>CONCATENATE("AA ",#REF!,".",#REF!,".")</f>
        <v>#REF!</v>
      </c>
      <c r="K185" s="130" t="s">
        <v>100</v>
      </c>
      <c r="L185" s="130" t="s">
        <v>746</v>
      </c>
      <c r="M185" s="66">
        <v>10</v>
      </c>
      <c r="N185" s="194" t="s">
        <v>747</v>
      </c>
      <c r="O185" s="96" t="s">
        <v>315</v>
      </c>
      <c r="P185" s="68">
        <v>125</v>
      </c>
      <c r="Q185" s="68">
        <v>1</v>
      </c>
      <c r="R185" s="68" t="s">
        <v>343</v>
      </c>
      <c r="S185" s="69">
        <v>5.28</v>
      </c>
      <c r="T185" s="323">
        <v>11</v>
      </c>
      <c r="U185" s="323">
        <v>1.1</v>
      </c>
      <c r="V185" s="325">
        <v>0.1</v>
      </c>
    </row>
    <row r="186" spans="1:22" ht="12" customHeight="1" thickBot="1" thickTop="1">
      <c r="A186" s="236" t="str">
        <f>"Pomorski zakonik  
(Ur.l. RS, št. 26/2001, 21/2002, 110/2002-ZGO-1, 2/2004, 37/2004-UPB1, 98/2005, 49/2006, 120/2006-UPB2)"</f>
        <v>Pomorski zakonik  
(Ur.l. RS, št. 26/2001, 21/2002, 110/2002-ZGO-1, 2/2004, 37/2004-UPB1, 98/2005, 49/2006, 120/2006-UPB2)</v>
      </c>
      <c r="B186" s="260" t="s">
        <v>99</v>
      </c>
      <c r="C186" s="247" t="s">
        <v>439</v>
      </c>
      <c r="D186" s="255"/>
      <c r="E186" s="257" t="s">
        <v>38</v>
      </c>
      <c r="F186" s="257" t="s">
        <v>39</v>
      </c>
      <c r="G186" s="261" t="s">
        <v>638</v>
      </c>
      <c r="H186" s="257" t="s">
        <v>667</v>
      </c>
      <c r="I186" s="259">
        <v>6</v>
      </c>
      <c r="J186" s="81" t="e">
        <f>CONCATENATE("AA ",#REF!,".",#REF!,".")</f>
        <v>#REF!</v>
      </c>
      <c r="K186" s="184" t="s">
        <v>40</v>
      </c>
      <c r="L186" s="184"/>
      <c r="M186" s="42">
        <v>1</v>
      </c>
      <c r="N186" s="191" t="s">
        <v>748</v>
      </c>
      <c r="O186" s="27" t="s">
        <v>315</v>
      </c>
      <c r="P186" s="76">
        <v>600</v>
      </c>
      <c r="Q186" s="76">
        <v>1</v>
      </c>
      <c r="R186" s="76" t="s">
        <v>342</v>
      </c>
      <c r="S186" s="22">
        <v>5.28</v>
      </c>
      <c r="T186" s="320">
        <v>264</v>
      </c>
      <c r="U186" s="320">
        <v>26.4</v>
      </c>
      <c r="V186" s="331">
        <v>0.1</v>
      </c>
    </row>
    <row r="187" spans="1:22" ht="12" customHeight="1" thickBot="1" thickTop="1">
      <c r="A187" s="237"/>
      <c r="B187" s="260"/>
      <c r="C187" s="248"/>
      <c r="D187" s="255"/>
      <c r="E187" s="257"/>
      <c r="F187" s="257"/>
      <c r="G187" s="261"/>
      <c r="H187" s="258"/>
      <c r="I187" s="259"/>
      <c r="J187" s="63" t="e">
        <f>CONCATENATE("AA ",#REF!,".",#REF!,".")</f>
        <v>#REF!</v>
      </c>
      <c r="K187" s="122" t="s">
        <v>65</v>
      </c>
      <c r="L187" s="130" t="s">
        <v>745</v>
      </c>
      <c r="M187" s="41">
        <v>4</v>
      </c>
      <c r="N187" s="186" t="s">
        <v>748</v>
      </c>
      <c r="O187" s="26" t="s">
        <v>315</v>
      </c>
      <c r="P187" s="17">
        <v>600</v>
      </c>
      <c r="Q187" s="17">
        <v>1</v>
      </c>
      <c r="R187" s="17" t="s">
        <v>343</v>
      </c>
      <c r="S187" s="15">
        <v>5.28</v>
      </c>
      <c r="T187" s="322">
        <v>264</v>
      </c>
      <c r="U187" s="322">
        <v>26.4</v>
      </c>
      <c r="V187" s="324">
        <v>0.1</v>
      </c>
    </row>
    <row r="188" spans="1:22" ht="24" customHeight="1" thickBot="1" thickTop="1">
      <c r="A188" s="237"/>
      <c r="B188" s="260"/>
      <c r="C188" s="248"/>
      <c r="D188" s="255"/>
      <c r="E188" s="257"/>
      <c r="F188" s="257"/>
      <c r="G188" s="261"/>
      <c r="H188" s="258"/>
      <c r="I188" s="259"/>
      <c r="J188" s="63" t="e">
        <f>CONCATENATE("AA ",#REF!,".",#REF!,".")</f>
        <v>#REF!</v>
      </c>
      <c r="K188" s="130" t="s">
        <v>749</v>
      </c>
      <c r="L188" s="130"/>
      <c r="M188" s="66">
        <v>9</v>
      </c>
      <c r="N188" s="186" t="s">
        <v>748</v>
      </c>
      <c r="O188" s="96" t="s">
        <v>315</v>
      </c>
      <c r="P188" s="68">
        <v>600</v>
      </c>
      <c r="Q188" s="68">
        <v>1</v>
      </c>
      <c r="R188" s="68" t="s">
        <v>343</v>
      </c>
      <c r="S188" s="69">
        <v>5.28</v>
      </c>
      <c r="T188" s="323">
        <v>528</v>
      </c>
      <c r="U188" s="323">
        <v>52.8</v>
      </c>
      <c r="V188" s="324">
        <v>0.1</v>
      </c>
    </row>
    <row r="189" spans="1:22" ht="12" customHeight="1" thickBot="1" thickTop="1">
      <c r="A189" s="237"/>
      <c r="B189" s="260"/>
      <c r="C189" s="248"/>
      <c r="D189" s="255"/>
      <c r="E189" s="257"/>
      <c r="F189" s="257"/>
      <c r="G189" s="261"/>
      <c r="H189" s="258"/>
      <c r="I189" s="259"/>
      <c r="J189" s="64" t="e">
        <f>CONCATENATE("AA ",#REF!,".",#REF!,".")</f>
        <v>#REF!</v>
      </c>
      <c r="K189" s="130" t="s">
        <v>741</v>
      </c>
      <c r="L189" s="130"/>
      <c r="M189" s="66">
        <v>11</v>
      </c>
      <c r="N189" s="183" t="s">
        <v>748</v>
      </c>
      <c r="O189" s="96" t="s">
        <v>315</v>
      </c>
      <c r="P189" s="68">
        <v>600</v>
      </c>
      <c r="Q189" s="68">
        <v>1</v>
      </c>
      <c r="R189" s="68" t="s">
        <v>343</v>
      </c>
      <c r="S189" s="69">
        <v>5.28</v>
      </c>
      <c r="T189" s="323">
        <v>19852.8</v>
      </c>
      <c r="U189" s="323">
        <v>1985.28</v>
      </c>
      <c r="V189" s="324">
        <v>0.1</v>
      </c>
    </row>
    <row r="190" spans="1:22" ht="12" customHeight="1" thickBot="1" thickTop="1">
      <c r="A190" s="237"/>
      <c r="B190" s="260"/>
      <c r="C190" s="248"/>
      <c r="D190" s="255"/>
      <c r="E190" s="257"/>
      <c r="F190" s="257"/>
      <c r="G190" s="261"/>
      <c r="H190" s="258"/>
      <c r="I190" s="259"/>
      <c r="J190" s="64" t="e">
        <f>CONCATENATE("AA ",#REF!,".",#REF!,".")</f>
        <v>#REF!</v>
      </c>
      <c r="K190" s="130" t="s">
        <v>100</v>
      </c>
      <c r="L190" s="130" t="s">
        <v>746</v>
      </c>
      <c r="M190" s="66">
        <v>10</v>
      </c>
      <c r="N190" s="194" t="s">
        <v>748</v>
      </c>
      <c r="O190" s="96" t="s">
        <v>315</v>
      </c>
      <c r="P190" s="68">
        <v>600</v>
      </c>
      <c r="Q190" s="68">
        <v>1</v>
      </c>
      <c r="R190" s="68" t="s">
        <v>343</v>
      </c>
      <c r="S190" s="69">
        <v>5.28</v>
      </c>
      <c r="T190" s="323">
        <v>52.8</v>
      </c>
      <c r="U190" s="323">
        <v>5.28</v>
      </c>
      <c r="V190" s="325">
        <v>0.1</v>
      </c>
    </row>
    <row r="191" spans="1:22" ht="12" customHeight="1" thickBot="1" thickTop="1">
      <c r="A191" s="236" t="str">
        <f>"Pomorski zakonik  
(Ur.l. RS, št. 26/2001, 21/2002, 110/2002-ZGO-1, 2/2004, 37/2004-UPB1, 98/2005, 49/2006, 120/2006-UPB2)"</f>
        <v>Pomorski zakonik  
(Ur.l. RS, št. 26/2001, 21/2002, 110/2002-ZGO-1, 2/2004, 37/2004-UPB1, 98/2005, 49/2006, 120/2006-UPB2)</v>
      </c>
      <c r="B191" s="260" t="s">
        <v>99</v>
      </c>
      <c r="C191" s="247" t="s">
        <v>440</v>
      </c>
      <c r="D191" s="255"/>
      <c r="E191" s="257" t="s">
        <v>38</v>
      </c>
      <c r="F191" s="257" t="s">
        <v>39</v>
      </c>
      <c r="G191" s="261" t="s">
        <v>588</v>
      </c>
      <c r="H191" s="257" t="s">
        <v>669</v>
      </c>
      <c r="I191" s="259">
        <v>6</v>
      </c>
      <c r="J191" s="62" t="e">
        <f>CONCATENATE("AA ",#REF!,".",#REF!,".")</f>
        <v>#REF!</v>
      </c>
      <c r="K191" s="184" t="s">
        <v>40</v>
      </c>
      <c r="L191" s="184" t="s">
        <v>750</v>
      </c>
      <c r="M191" s="42">
        <v>1</v>
      </c>
      <c r="N191" s="191" t="s">
        <v>753</v>
      </c>
      <c r="O191" s="95" t="s">
        <v>754</v>
      </c>
      <c r="P191" s="76">
        <v>2</v>
      </c>
      <c r="Q191" s="76">
        <v>1</v>
      </c>
      <c r="R191" s="76" t="s">
        <v>342</v>
      </c>
      <c r="S191" s="22">
        <v>9.37</v>
      </c>
      <c r="T191" s="320">
        <v>1.5616666666666665</v>
      </c>
      <c r="U191" s="320">
        <v>0.15616666666666668</v>
      </c>
      <c r="V191" s="321">
        <v>0.1</v>
      </c>
    </row>
    <row r="192" spans="1:22" ht="12" customHeight="1" thickBot="1" thickTop="1">
      <c r="A192" s="237"/>
      <c r="B192" s="260"/>
      <c r="C192" s="248"/>
      <c r="D192" s="255"/>
      <c r="E192" s="257"/>
      <c r="F192" s="257"/>
      <c r="G192" s="261"/>
      <c r="H192" s="258"/>
      <c r="I192" s="259"/>
      <c r="J192" s="63" t="e">
        <f>CONCATENATE("AA ",#REF!,".",#REF!,".")</f>
        <v>#REF!</v>
      </c>
      <c r="K192" s="122" t="s">
        <v>101</v>
      </c>
      <c r="L192" s="122" t="s">
        <v>751</v>
      </c>
      <c r="M192" s="41">
        <v>4</v>
      </c>
      <c r="N192" s="186" t="s">
        <v>319</v>
      </c>
      <c r="O192" s="26" t="s">
        <v>320</v>
      </c>
      <c r="P192" s="17">
        <v>30</v>
      </c>
      <c r="Q192" s="17">
        <v>1</v>
      </c>
      <c r="R192" s="17" t="s">
        <v>342</v>
      </c>
      <c r="S192" s="15">
        <v>9.37</v>
      </c>
      <c r="T192" s="322">
        <v>23.425</v>
      </c>
      <c r="U192" s="322">
        <v>21.0825</v>
      </c>
      <c r="V192" s="324">
        <v>0.9</v>
      </c>
    </row>
    <row r="193" spans="1:22" ht="26.25" customHeight="1" thickBot="1" thickTop="1">
      <c r="A193" s="237"/>
      <c r="B193" s="260"/>
      <c r="C193" s="248"/>
      <c r="D193" s="255"/>
      <c r="E193" s="257"/>
      <c r="F193" s="257"/>
      <c r="G193" s="261"/>
      <c r="H193" s="258"/>
      <c r="I193" s="259"/>
      <c r="J193" s="114" t="e">
        <f>CONCATENATE("AA ",#REF!,".",#REF!,".")</f>
        <v>#REF!</v>
      </c>
      <c r="K193" s="130" t="s">
        <v>102</v>
      </c>
      <c r="L193" s="130" t="s">
        <v>752</v>
      </c>
      <c r="M193" s="66">
        <v>10</v>
      </c>
      <c r="N193" s="185" t="s">
        <v>319</v>
      </c>
      <c r="O193" s="96" t="s">
        <v>754</v>
      </c>
      <c r="P193" s="68">
        <v>30</v>
      </c>
      <c r="Q193" s="68">
        <v>1</v>
      </c>
      <c r="R193" s="68" t="s">
        <v>342</v>
      </c>
      <c r="S193" s="69">
        <v>9.37</v>
      </c>
      <c r="T193" s="323">
        <v>4.685</v>
      </c>
      <c r="U193" s="323">
        <v>4.2165</v>
      </c>
      <c r="V193" s="325">
        <v>0.9</v>
      </c>
    </row>
    <row r="194" spans="1:22" s="82" customFormat="1" ht="12" customHeight="1" thickBot="1" thickTop="1">
      <c r="A194" s="236" t="str">
        <f>"Pomorski zakonik  
(Ur.l. RS, št. 26/2001, 21/2002, 110/2002-ZGO-1, 2/2004, 37/2004-UPB1, 98/2005, 49/2006, 120/2006-UPB2)"</f>
        <v>Pomorski zakonik  
(Ur.l. RS, št. 26/2001, 21/2002, 110/2002-ZGO-1, 2/2004, 37/2004-UPB1, 98/2005, 49/2006, 120/2006-UPB2)</v>
      </c>
      <c r="B194" s="260" t="s">
        <v>456</v>
      </c>
      <c r="C194" s="247" t="s">
        <v>457</v>
      </c>
      <c r="D194" s="255"/>
      <c r="E194" s="257" t="s">
        <v>38</v>
      </c>
      <c r="F194" s="257" t="s">
        <v>39</v>
      </c>
      <c r="G194" s="261" t="s">
        <v>589</v>
      </c>
      <c r="H194" s="257" t="s">
        <v>670</v>
      </c>
      <c r="I194" s="259">
        <v>6</v>
      </c>
      <c r="J194" s="62" t="e">
        <f>CONCATENATE("AA ",#REF!,".",#REF!,".")</f>
        <v>#REF!</v>
      </c>
      <c r="K194" s="184" t="s">
        <v>401</v>
      </c>
      <c r="L194" s="184"/>
      <c r="M194" s="42">
        <v>1</v>
      </c>
      <c r="N194" s="191" t="s">
        <v>755</v>
      </c>
      <c r="O194" s="27" t="s">
        <v>315</v>
      </c>
      <c r="P194" s="76">
        <v>80</v>
      </c>
      <c r="Q194" s="76">
        <v>1</v>
      </c>
      <c r="R194" s="76" t="s">
        <v>342</v>
      </c>
      <c r="S194" s="22">
        <v>5.28</v>
      </c>
      <c r="T194" s="320">
        <v>35.2</v>
      </c>
      <c r="U194" s="320">
        <v>3.52</v>
      </c>
      <c r="V194" s="321">
        <v>0.1</v>
      </c>
    </row>
    <row r="195" spans="1:22" ht="12" customHeight="1" thickBot="1" thickTop="1">
      <c r="A195" s="237"/>
      <c r="B195" s="260"/>
      <c r="C195" s="248"/>
      <c r="D195" s="255"/>
      <c r="E195" s="257"/>
      <c r="F195" s="257"/>
      <c r="G195" s="261"/>
      <c r="H195" s="287"/>
      <c r="I195" s="259"/>
      <c r="J195" s="63" t="e">
        <f>CONCATENATE("AA ",#REF!,".",#REF!,".")</f>
        <v>#REF!</v>
      </c>
      <c r="K195" s="122" t="s">
        <v>757</v>
      </c>
      <c r="L195" s="122" t="s">
        <v>758</v>
      </c>
      <c r="M195" s="41">
        <v>6</v>
      </c>
      <c r="N195" s="186" t="s">
        <v>755</v>
      </c>
      <c r="O195" s="26" t="s">
        <v>315</v>
      </c>
      <c r="P195" s="17">
        <v>80</v>
      </c>
      <c r="Q195" s="17">
        <v>1</v>
      </c>
      <c r="R195" s="17" t="s">
        <v>343</v>
      </c>
      <c r="S195" s="15">
        <v>5.28</v>
      </c>
      <c r="T195" s="322">
        <v>70.4</v>
      </c>
      <c r="U195" s="322">
        <v>7.04</v>
      </c>
      <c r="V195" s="324">
        <v>0.1</v>
      </c>
    </row>
    <row r="196" spans="1:22" ht="12" customHeight="1" thickBot="1" thickTop="1">
      <c r="A196" s="237"/>
      <c r="B196" s="260"/>
      <c r="C196" s="248"/>
      <c r="D196" s="255"/>
      <c r="E196" s="257"/>
      <c r="F196" s="257"/>
      <c r="G196" s="261"/>
      <c r="H196" s="287"/>
      <c r="I196" s="259"/>
      <c r="J196" s="63" t="e">
        <f>CONCATENATE("AA ",#REF!,".",#REF!,".")</f>
        <v>#REF!</v>
      </c>
      <c r="K196" s="130" t="s">
        <v>741</v>
      </c>
      <c r="L196" s="130"/>
      <c r="M196" s="66">
        <v>11</v>
      </c>
      <c r="N196" s="186" t="s">
        <v>755</v>
      </c>
      <c r="O196" s="96" t="s">
        <v>315</v>
      </c>
      <c r="P196" s="68">
        <v>80</v>
      </c>
      <c r="Q196" s="68">
        <v>1</v>
      </c>
      <c r="R196" s="68" t="s">
        <v>343</v>
      </c>
      <c r="S196" s="69">
        <v>5.28</v>
      </c>
      <c r="T196" s="323">
        <v>3155.2</v>
      </c>
      <c r="U196" s="323">
        <v>2839.68</v>
      </c>
      <c r="V196" s="324">
        <v>0.9</v>
      </c>
    </row>
    <row r="197" spans="1:22" s="80" customFormat="1" ht="12" customHeight="1" thickBot="1" thickTop="1">
      <c r="A197" s="237"/>
      <c r="B197" s="260"/>
      <c r="C197" s="248"/>
      <c r="D197" s="255"/>
      <c r="E197" s="257"/>
      <c r="F197" s="257"/>
      <c r="G197" s="261"/>
      <c r="H197" s="287"/>
      <c r="I197" s="259"/>
      <c r="J197" s="78" t="e">
        <f>CONCATENATE("AA ",#REF!,".",#REF!,".")</f>
        <v>#REF!</v>
      </c>
      <c r="K197" s="131" t="s">
        <v>111</v>
      </c>
      <c r="L197" s="131" t="s">
        <v>756</v>
      </c>
      <c r="M197" s="44">
        <v>10</v>
      </c>
      <c r="N197" s="193" t="s">
        <v>755</v>
      </c>
      <c r="O197" s="97" t="s">
        <v>315</v>
      </c>
      <c r="P197" s="33">
        <v>80</v>
      </c>
      <c r="Q197" s="33">
        <v>1</v>
      </c>
      <c r="R197" s="33" t="s">
        <v>343</v>
      </c>
      <c r="S197" s="18">
        <v>5.28</v>
      </c>
      <c r="T197" s="326">
        <v>7.04</v>
      </c>
      <c r="U197" s="326">
        <v>0.7040000000000002</v>
      </c>
      <c r="V197" s="327">
        <v>0.1</v>
      </c>
    </row>
    <row r="198" spans="1:22" ht="12" customHeight="1" thickBot="1" thickTop="1">
      <c r="A198" s="236" t="str">
        <f>"Pomorski zakonik  
(Ur.l. RS, št. 26/2001, 21/2002, 110/2002-ZGO-1, 2/2004, 37/2004-UPB1, 98/2005, 49/2006, 120/2006-UPB2)"</f>
        <v>Pomorski zakonik  
(Ur.l. RS, št. 26/2001, 21/2002, 110/2002-ZGO-1, 2/2004, 37/2004-UPB1, 98/2005, 49/2006, 120/2006-UPB2)</v>
      </c>
      <c r="B198" s="260"/>
      <c r="C198" s="247">
        <v>162</v>
      </c>
      <c r="D198" s="255"/>
      <c r="E198" s="257" t="s">
        <v>38</v>
      </c>
      <c r="F198" s="257" t="s">
        <v>39</v>
      </c>
      <c r="G198" s="261" t="s">
        <v>590</v>
      </c>
      <c r="H198" s="257" t="s">
        <v>672</v>
      </c>
      <c r="I198" s="259">
        <v>10</v>
      </c>
      <c r="J198" s="62" t="e">
        <f>CONCATENATE("AA ",#REF!,".",#REF!,".")</f>
        <v>#REF!</v>
      </c>
      <c r="K198" s="189" t="s">
        <v>762</v>
      </c>
      <c r="L198" s="159"/>
      <c r="M198" s="43"/>
      <c r="N198" s="183" t="s">
        <v>760</v>
      </c>
      <c r="O198" s="72" t="s">
        <v>315</v>
      </c>
      <c r="P198" s="29">
        <v>2805</v>
      </c>
      <c r="Q198" s="29">
        <v>1</v>
      </c>
      <c r="R198" s="29" t="s">
        <v>342</v>
      </c>
      <c r="S198" s="30">
        <v>9.37</v>
      </c>
      <c r="T198" s="328">
        <v>26282.85</v>
      </c>
      <c r="U198" s="328">
        <v>2628.285</v>
      </c>
      <c r="V198" s="324">
        <v>0.1</v>
      </c>
    </row>
    <row r="199" spans="1:22" s="80" customFormat="1" ht="12" customHeight="1" thickBot="1" thickTop="1">
      <c r="A199" s="237"/>
      <c r="B199" s="260"/>
      <c r="C199" s="248"/>
      <c r="D199" s="255"/>
      <c r="E199" s="257"/>
      <c r="F199" s="257"/>
      <c r="G199" s="261"/>
      <c r="H199" s="258"/>
      <c r="I199" s="259"/>
      <c r="J199" s="79" t="e">
        <f>CONCATENATE("AA ",#REF!,".",#REF!,".")</f>
        <v>#REF!</v>
      </c>
      <c r="K199" s="179" t="s">
        <v>56</v>
      </c>
      <c r="L199" s="179" t="s">
        <v>761</v>
      </c>
      <c r="M199" s="44"/>
      <c r="N199" s="193" t="s">
        <v>760</v>
      </c>
      <c r="O199" s="97" t="s">
        <v>315</v>
      </c>
      <c r="P199" s="33">
        <v>2805</v>
      </c>
      <c r="Q199" s="33">
        <v>1</v>
      </c>
      <c r="R199" s="33" t="s">
        <v>343</v>
      </c>
      <c r="S199" s="18">
        <v>9.37</v>
      </c>
      <c r="T199" s="326">
        <v>2102628</v>
      </c>
      <c r="U199" s="326">
        <v>210262.8</v>
      </c>
      <c r="V199" s="327">
        <v>0.1</v>
      </c>
    </row>
    <row r="200" spans="1:22" ht="12" customHeight="1" thickBot="1" thickTop="1">
      <c r="A200" s="236" t="str">
        <f>"Pomorski zakonik  
(Ur.l. RS, št. 26/2001, 21/2002, 110/2002-ZGO-1, 2/2004, 37/2004-UPB1, 98/2005, 49/2006, 120/2006-UPB2)"</f>
        <v>Pomorski zakonik  
(Ur.l. RS, št. 26/2001, 21/2002, 110/2002-ZGO-1, 2/2004, 37/2004-UPB1, 98/2005, 49/2006, 120/2006-UPB2)</v>
      </c>
      <c r="B200" s="260"/>
      <c r="C200" s="247">
        <v>165</v>
      </c>
      <c r="D200" s="255"/>
      <c r="E200" s="257" t="s">
        <v>38</v>
      </c>
      <c r="F200" s="257" t="s">
        <v>39</v>
      </c>
      <c r="G200" s="261" t="s">
        <v>591</v>
      </c>
      <c r="H200" s="257" t="s">
        <v>673</v>
      </c>
      <c r="I200" s="259">
        <v>14</v>
      </c>
      <c r="J200" s="81" t="e">
        <f>CONCATENATE("AA ",#REF!,".",#REF!,".")</f>
        <v>#REF!</v>
      </c>
      <c r="K200" s="159" t="s">
        <v>413</v>
      </c>
      <c r="L200" s="159"/>
      <c r="M200" s="43">
        <v>1</v>
      </c>
      <c r="N200" s="183" t="s">
        <v>763</v>
      </c>
      <c r="O200" s="72" t="s">
        <v>315</v>
      </c>
      <c r="P200" s="29">
        <v>0</v>
      </c>
      <c r="Q200" s="29">
        <v>1</v>
      </c>
      <c r="R200" s="29" t="s">
        <v>342</v>
      </c>
      <c r="S200" s="30">
        <v>9.37</v>
      </c>
      <c r="T200" s="328">
        <v>0</v>
      </c>
      <c r="U200" s="328">
        <v>0</v>
      </c>
      <c r="V200" s="329">
        <v>0.1</v>
      </c>
    </row>
    <row r="201" spans="1:22" ht="12" customHeight="1" thickBot="1" thickTop="1">
      <c r="A201" s="237"/>
      <c r="B201" s="260"/>
      <c r="C201" s="248"/>
      <c r="D201" s="255"/>
      <c r="E201" s="257"/>
      <c r="F201" s="257"/>
      <c r="G201" s="261"/>
      <c r="H201" s="258"/>
      <c r="I201" s="259"/>
      <c r="J201" s="114" t="e">
        <f>CONCATENATE("AA ",#REF!,".",#REF!,".")</f>
        <v>#REF!</v>
      </c>
      <c r="K201" s="104" t="s">
        <v>57</v>
      </c>
      <c r="L201" s="104" t="s">
        <v>764</v>
      </c>
      <c r="M201" s="66">
        <v>11</v>
      </c>
      <c r="N201" s="194" t="s">
        <v>763</v>
      </c>
      <c r="O201" s="96" t="s">
        <v>315</v>
      </c>
      <c r="P201" s="68">
        <v>0</v>
      </c>
      <c r="Q201" s="68">
        <v>1</v>
      </c>
      <c r="R201" s="68" t="s">
        <v>343</v>
      </c>
      <c r="S201" s="69">
        <v>9.37</v>
      </c>
      <c r="T201" s="323">
        <v>0</v>
      </c>
      <c r="U201" s="323">
        <v>0</v>
      </c>
      <c r="V201" s="325">
        <v>0.1</v>
      </c>
    </row>
    <row r="202" spans="1:22" s="82" customFormat="1" ht="12" customHeight="1" thickBot="1" thickTop="1">
      <c r="A202" s="236" t="str">
        <f>"Pomorski zakonik  
(Ur.l. RS, št. 26/2001, 21/2002, 110/2002-ZGO-1, 2/2004, 37/2004-UPB1, 98/2005, 49/2006, 120/2006-UPB2)"</f>
        <v>Pomorski zakonik  
(Ur.l. RS, št. 26/2001, 21/2002, 110/2002-ZGO-1, 2/2004, 37/2004-UPB1, 98/2005, 49/2006, 120/2006-UPB2)</v>
      </c>
      <c r="B202" s="260"/>
      <c r="C202" s="247">
        <v>167</v>
      </c>
      <c r="D202" s="255"/>
      <c r="E202" s="257" t="s">
        <v>38</v>
      </c>
      <c r="F202" s="257" t="s">
        <v>39</v>
      </c>
      <c r="G202" s="261" t="s">
        <v>592</v>
      </c>
      <c r="H202" s="257" t="s">
        <v>674</v>
      </c>
      <c r="I202" s="259">
        <v>5</v>
      </c>
      <c r="J202" s="62" t="e">
        <f>CONCATENATE("AA ",#REF!,".",#REF!,".")</f>
        <v>#REF!</v>
      </c>
      <c r="K202" s="190" t="s">
        <v>765</v>
      </c>
      <c r="L202" s="150"/>
      <c r="M202" s="42">
        <v>1</v>
      </c>
      <c r="N202" s="191" t="s">
        <v>766</v>
      </c>
      <c r="O202" s="27" t="s">
        <v>315</v>
      </c>
      <c r="P202" s="76">
        <v>0</v>
      </c>
      <c r="Q202" s="76">
        <v>1</v>
      </c>
      <c r="R202" s="76" t="s">
        <v>342</v>
      </c>
      <c r="S202" s="22">
        <v>9.37</v>
      </c>
      <c r="T202" s="320">
        <v>0</v>
      </c>
      <c r="U202" s="320">
        <v>0</v>
      </c>
      <c r="V202" s="321">
        <v>0.1</v>
      </c>
    </row>
    <row r="203" spans="1:22" ht="12" customHeight="1" thickBot="1" thickTop="1">
      <c r="A203" s="237"/>
      <c r="B203" s="260"/>
      <c r="C203" s="248"/>
      <c r="D203" s="255"/>
      <c r="E203" s="257"/>
      <c r="F203" s="257"/>
      <c r="G203" s="261"/>
      <c r="H203" s="258"/>
      <c r="I203" s="259"/>
      <c r="J203" s="114" t="e">
        <f>CONCATENATE("AA ",#REF!,".",#REF!,".")</f>
        <v>#REF!</v>
      </c>
      <c r="K203" s="185" t="s">
        <v>345</v>
      </c>
      <c r="L203" s="130"/>
      <c r="M203" s="66">
        <v>10</v>
      </c>
      <c r="N203" s="185" t="s">
        <v>766</v>
      </c>
      <c r="O203" s="96" t="s">
        <v>315</v>
      </c>
      <c r="P203" s="68">
        <v>0</v>
      </c>
      <c r="Q203" s="68">
        <v>1</v>
      </c>
      <c r="R203" s="68" t="s">
        <v>342</v>
      </c>
      <c r="S203" s="69">
        <v>9.37</v>
      </c>
      <c r="T203" s="323">
        <v>0</v>
      </c>
      <c r="U203" s="323">
        <v>0</v>
      </c>
      <c r="V203" s="325">
        <v>0.4</v>
      </c>
    </row>
    <row r="204" spans="1:22" s="82" customFormat="1" ht="12" customHeight="1" thickBot="1" thickTop="1">
      <c r="A204" s="236" t="str">
        <f>"Pomorski zakonik  
(Ur.l. RS, št. 26/2001, 21/2002, 110/2002-ZGO-1, 2/2004, 37/2004-UPB1, 98/2005, 49/2006, 120/2006-UPB2)"</f>
        <v>Pomorski zakonik  
(Ur.l. RS, št. 26/2001, 21/2002, 110/2002-ZGO-1, 2/2004, 37/2004-UPB1, 98/2005, 49/2006, 120/2006-UPB2)</v>
      </c>
      <c r="B204" s="260" t="s">
        <v>90</v>
      </c>
      <c r="C204" s="247" t="s">
        <v>507</v>
      </c>
      <c r="D204" s="255"/>
      <c r="E204" s="257" t="s">
        <v>38</v>
      </c>
      <c r="F204" s="257" t="s">
        <v>39</v>
      </c>
      <c r="G204" s="261" t="s">
        <v>639</v>
      </c>
      <c r="H204" s="257" t="s">
        <v>675</v>
      </c>
      <c r="I204" s="259">
        <v>1</v>
      </c>
      <c r="J204" s="62" t="e">
        <f>CONCATENATE("AA ",#REF!,".",#REF!,".")</f>
        <v>#REF!</v>
      </c>
      <c r="K204" s="150" t="s">
        <v>421</v>
      </c>
      <c r="L204" s="150"/>
      <c r="M204" s="42">
        <v>1</v>
      </c>
      <c r="N204" s="191" t="s">
        <v>767</v>
      </c>
      <c r="O204" s="27" t="s">
        <v>315</v>
      </c>
      <c r="P204" s="76">
        <v>0</v>
      </c>
      <c r="Q204" s="76">
        <v>1</v>
      </c>
      <c r="R204" s="76" t="s">
        <v>342</v>
      </c>
      <c r="S204" s="22">
        <v>9.37</v>
      </c>
      <c r="T204" s="320">
        <v>0</v>
      </c>
      <c r="U204" s="320">
        <v>0</v>
      </c>
      <c r="V204" s="321">
        <v>0.1</v>
      </c>
    </row>
    <row r="205" spans="1:22" ht="24" customHeight="1" thickBot="1" thickTop="1">
      <c r="A205" s="237"/>
      <c r="B205" s="260"/>
      <c r="C205" s="248"/>
      <c r="D205" s="255"/>
      <c r="E205" s="257"/>
      <c r="F205" s="257"/>
      <c r="G205" s="261"/>
      <c r="H205" s="258"/>
      <c r="I205" s="259"/>
      <c r="J205" s="63" t="e">
        <f>CONCATENATE("AA ",#REF!,".",#REF!,".")</f>
        <v>#REF!</v>
      </c>
      <c r="K205" s="99" t="s">
        <v>480</v>
      </c>
      <c r="L205" s="99"/>
      <c r="M205" s="41">
        <v>3</v>
      </c>
      <c r="N205" s="186" t="s">
        <v>767</v>
      </c>
      <c r="O205" s="26" t="s">
        <v>315</v>
      </c>
      <c r="P205" s="17">
        <v>0</v>
      </c>
      <c r="Q205" s="17">
        <v>1</v>
      </c>
      <c r="R205" s="17" t="s">
        <v>343</v>
      </c>
      <c r="S205" s="15">
        <v>9.37</v>
      </c>
      <c r="T205" s="322">
        <v>0</v>
      </c>
      <c r="U205" s="322">
        <v>0</v>
      </c>
      <c r="V205" s="324">
        <v>0.3</v>
      </c>
    </row>
    <row r="206" spans="1:22" ht="12" customHeight="1" thickBot="1" thickTop="1">
      <c r="A206" s="237"/>
      <c r="B206" s="260"/>
      <c r="C206" s="248"/>
      <c r="D206" s="255"/>
      <c r="E206" s="257"/>
      <c r="F206" s="257"/>
      <c r="G206" s="261"/>
      <c r="H206" s="258"/>
      <c r="I206" s="259"/>
      <c r="J206" s="63" t="e">
        <f>CONCATENATE("AA ",#REF!,".",#REF!,".")</f>
        <v>#REF!</v>
      </c>
      <c r="K206" s="130" t="s">
        <v>74</v>
      </c>
      <c r="L206" s="130"/>
      <c r="M206" s="66">
        <v>10</v>
      </c>
      <c r="N206" s="186" t="s">
        <v>767</v>
      </c>
      <c r="O206" s="96" t="s">
        <v>315</v>
      </c>
      <c r="P206" s="68">
        <v>0</v>
      </c>
      <c r="Q206" s="68">
        <v>1</v>
      </c>
      <c r="R206" s="68" t="s">
        <v>343</v>
      </c>
      <c r="S206" s="69">
        <v>9.37</v>
      </c>
      <c r="T206" s="323">
        <v>0</v>
      </c>
      <c r="U206" s="323">
        <v>0</v>
      </c>
      <c r="V206" s="324">
        <v>0.1</v>
      </c>
    </row>
    <row r="207" spans="1:22" s="117" customFormat="1" ht="12" customHeight="1" thickBot="1" thickTop="1">
      <c r="A207" s="236" t="str">
        <f>"Pomorski zakonik  
(Ur.l. RS, št. 26/2001, 21/2002, 110/2002-ZGO-1, 2/2004, 37/2004-UPB1, 98/2005, 49/2006, 120/2006-UPB2)"</f>
        <v>Pomorski zakonik  
(Ur.l. RS, št. 26/2001, 21/2002, 110/2002-ZGO-1, 2/2004, 37/2004-UPB1, 98/2005, 49/2006, 120/2006-UPB2)</v>
      </c>
      <c r="B207" s="260"/>
      <c r="C207" s="247">
        <v>175</v>
      </c>
      <c r="D207" s="255"/>
      <c r="E207" s="257" t="s">
        <v>38</v>
      </c>
      <c r="F207" s="257" t="s">
        <v>39</v>
      </c>
      <c r="G207" s="261" t="s">
        <v>640</v>
      </c>
      <c r="H207" s="257" t="s">
        <v>676</v>
      </c>
      <c r="I207" s="259">
        <v>5</v>
      </c>
      <c r="J207" s="62" t="e">
        <f>CONCATENATE("AA ",#REF!,".",#REF!,".")</f>
        <v>#REF!</v>
      </c>
      <c r="K207" s="150" t="s">
        <v>421</v>
      </c>
      <c r="L207" s="150"/>
      <c r="M207" s="42">
        <v>1</v>
      </c>
      <c r="N207" s="191" t="s">
        <v>768</v>
      </c>
      <c r="O207" s="27" t="s">
        <v>315</v>
      </c>
      <c r="P207" s="76">
        <v>0</v>
      </c>
      <c r="Q207" s="76">
        <v>1</v>
      </c>
      <c r="R207" s="76" t="s">
        <v>342</v>
      </c>
      <c r="S207" s="22">
        <v>9.37</v>
      </c>
      <c r="T207" s="320">
        <v>0</v>
      </c>
      <c r="U207" s="320">
        <v>0</v>
      </c>
      <c r="V207" s="321">
        <v>0.1</v>
      </c>
    </row>
    <row r="208" spans="1:22" ht="12" customHeight="1" thickBot="1" thickTop="1">
      <c r="A208" s="237"/>
      <c r="B208" s="260"/>
      <c r="C208" s="248"/>
      <c r="D208" s="255"/>
      <c r="E208" s="257"/>
      <c r="F208" s="257"/>
      <c r="G208" s="261"/>
      <c r="H208" s="258"/>
      <c r="I208" s="259"/>
      <c r="J208" s="115" t="e">
        <f>CONCATENATE("AA ",#REF!,".",#REF!,".")</f>
        <v>#REF!</v>
      </c>
      <c r="K208" s="166" t="s">
        <v>75</v>
      </c>
      <c r="L208" s="166"/>
      <c r="M208" s="43">
        <v>4</v>
      </c>
      <c r="N208" s="186" t="s">
        <v>768</v>
      </c>
      <c r="O208" s="72" t="s">
        <v>315</v>
      </c>
      <c r="P208" s="29">
        <v>0</v>
      </c>
      <c r="Q208" s="29">
        <v>1</v>
      </c>
      <c r="R208" s="29" t="s">
        <v>343</v>
      </c>
      <c r="S208" s="30">
        <v>9.37</v>
      </c>
      <c r="T208" s="328">
        <v>0</v>
      </c>
      <c r="U208" s="328">
        <v>0</v>
      </c>
      <c r="V208" s="329">
        <v>0.5</v>
      </c>
    </row>
    <row r="209" spans="1:22" ht="12" customHeight="1" thickBot="1" thickTop="1">
      <c r="A209" s="237"/>
      <c r="B209" s="260"/>
      <c r="C209" s="248"/>
      <c r="D209" s="255"/>
      <c r="E209" s="257"/>
      <c r="F209" s="257"/>
      <c r="G209" s="261"/>
      <c r="H209" s="258"/>
      <c r="I209" s="259"/>
      <c r="J209" s="114" t="e">
        <f>CONCATENATE("AA ",#REF!,".",#REF!,".")</f>
        <v>#REF!</v>
      </c>
      <c r="K209" s="130" t="s">
        <v>76</v>
      </c>
      <c r="L209" s="130"/>
      <c r="M209" s="66">
        <v>10</v>
      </c>
      <c r="N209" s="183" t="s">
        <v>768</v>
      </c>
      <c r="O209" s="96" t="s">
        <v>315</v>
      </c>
      <c r="P209" s="68">
        <v>0</v>
      </c>
      <c r="Q209" s="68">
        <v>1</v>
      </c>
      <c r="R209" s="68" t="s">
        <v>343</v>
      </c>
      <c r="S209" s="69">
        <v>9.37</v>
      </c>
      <c r="T209" s="323">
        <v>0</v>
      </c>
      <c r="U209" s="323">
        <v>0</v>
      </c>
      <c r="V209" s="325">
        <v>0.1</v>
      </c>
    </row>
    <row r="210" spans="1:22" s="82" customFormat="1" ht="12" customHeight="1" thickBot="1" thickTop="1">
      <c r="A210" s="236" t="str">
        <f>"Pomorski zakonik  
(Ur.l. RS, št. 26/2001, 21/2002, 110/2002-ZGO-1, 2/2004, 37/2004-UPB1, 98/2005, 49/2006, 120/2006-UPB2)"</f>
        <v>Pomorski zakonik  
(Ur.l. RS, št. 26/2001, 21/2002, 110/2002-ZGO-1, 2/2004, 37/2004-UPB1, 98/2005, 49/2006, 120/2006-UPB2)</v>
      </c>
      <c r="B210" s="260" t="s">
        <v>80</v>
      </c>
      <c r="C210" s="247">
        <v>176</v>
      </c>
      <c r="D210" s="255"/>
      <c r="E210" s="257" t="s">
        <v>38</v>
      </c>
      <c r="F210" s="257" t="s">
        <v>39</v>
      </c>
      <c r="G210" s="261" t="s">
        <v>641</v>
      </c>
      <c r="H210" s="257" t="s">
        <v>677</v>
      </c>
      <c r="I210" s="259">
        <v>1</v>
      </c>
      <c r="J210" s="62" t="e">
        <f>CONCATENATE("AA ",#REF!,".",#REF!,".")</f>
        <v>#REF!</v>
      </c>
      <c r="K210" s="150" t="s">
        <v>421</v>
      </c>
      <c r="L210" s="150"/>
      <c r="M210" s="42">
        <v>1</v>
      </c>
      <c r="N210" s="191" t="s">
        <v>769</v>
      </c>
      <c r="O210" s="27" t="s">
        <v>315</v>
      </c>
      <c r="P210" s="76">
        <v>0</v>
      </c>
      <c r="Q210" s="76">
        <v>1</v>
      </c>
      <c r="R210" s="76" t="s">
        <v>342</v>
      </c>
      <c r="S210" s="22">
        <v>9.37</v>
      </c>
      <c r="T210" s="320">
        <v>0</v>
      </c>
      <c r="U210" s="320">
        <v>0</v>
      </c>
      <c r="V210" s="321">
        <v>0.1</v>
      </c>
    </row>
    <row r="211" spans="1:22" ht="12" customHeight="1" thickBot="1" thickTop="1">
      <c r="A211" s="237"/>
      <c r="B211" s="260"/>
      <c r="C211" s="248"/>
      <c r="D211" s="255"/>
      <c r="E211" s="257"/>
      <c r="F211" s="257"/>
      <c r="G211" s="261"/>
      <c r="H211" s="258"/>
      <c r="I211" s="259"/>
      <c r="J211" s="63" t="e">
        <f>CONCATENATE("AA ",#REF!,".",#REF!,".")</f>
        <v>#REF!</v>
      </c>
      <c r="K211" s="99" t="s">
        <v>77</v>
      </c>
      <c r="L211" s="99"/>
      <c r="M211" s="41">
        <v>3</v>
      </c>
      <c r="N211" s="186" t="s">
        <v>769</v>
      </c>
      <c r="O211" s="26" t="s">
        <v>315</v>
      </c>
      <c r="P211" s="17">
        <v>0</v>
      </c>
      <c r="Q211" s="17">
        <v>1</v>
      </c>
      <c r="R211" s="17" t="s">
        <v>343</v>
      </c>
      <c r="S211" s="15">
        <v>9.37</v>
      </c>
      <c r="T211" s="322">
        <v>0</v>
      </c>
      <c r="U211" s="322">
        <v>0</v>
      </c>
      <c r="V211" s="324">
        <v>0.2</v>
      </c>
    </row>
    <row r="212" spans="1:22" ht="12" customHeight="1" thickBot="1" thickTop="1">
      <c r="A212" s="237"/>
      <c r="B212" s="260"/>
      <c r="C212" s="248"/>
      <c r="D212" s="255"/>
      <c r="E212" s="257"/>
      <c r="F212" s="257"/>
      <c r="G212" s="261"/>
      <c r="H212" s="258"/>
      <c r="I212" s="259"/>
      <c r="J212" s="63" t="e">
        <f>CONCATENATE("AA ",#REF!,".",#REF!,".")</f>
        <v>#REF!</v>
      </c>
      <c r="K212" s="130" t="s">
        <v>770</v>
      </c>
      <c r="L212" s="130"/>
      <c r="M212" s="66">
        <v>10</v>
      </c>
      <c r="N212" s="186" t="s">
        <v>769</v>
      </c>
      <c r="O212" s="96" t="s">
        <v>315</v>
      </c>
      <c r="P212" s="68">
        <v>0</v>
      </c>
      <c r="Q212" s="68">
        <v>1</v>
      </c>
      <c r="R212" s="17" t="s">
        <v>343</v>
      </c>
      <c r="S212" s="69">
        <v>9.37</v>
      </c>
      <c r="T212" s="323">
        <v>0</v>
      </c>
      <c r="U212" s="323">
        <v>0</v>
      </c>
      <c r="V212" s="324">
        <v>0.5</v>
      </c>
    </row>
    <row r="213" spans="1:22" ht="12" customHeight="1" thickBot="1" thickTop="1">
      <c r="A213" s="237"/>
      <c r="B213" s="260"/>
      <c r="C213" s="248"/>
      <c r="D213" s="255"/>
      <c r="E213" s="257"/>
      <c r="F213" s="257"/>
      <c r="G213" s="261"/>
      <c r="H213" s="258"/>
      <c r="I213" s="259"/>
      <c r="J213" s="116" t="e">
        <f>CONCATENATE("AA ",#REF!,".",#REF!,".")</f>
        <v>#REF!</v>
      </c>
      <c r="K213" s="130" t="s">
        <v>79</v>
      </c>
      <c r="L213" s="130"/>
      <c r="M213" s="66">
        <v>11</v>
      </c>
      <c r="N213" s="194" t="s">
        <v>769</v>
      </c>
      <c r="O213" s="96" t="s">
        <v>315</v>
      </c>
      <c r="P213" s="68">
        <v>0</v>
      </c>
      <c r="Q213" s="68">
        <v>1</v>
      </c>
      <c r="R213" s="68" t="s">
        <v>343</v>
      </c>
      <c r="S213" s="69">
        <v>9.37</v>
      </c>
      <c r="T213" s="323">
        <v>0</v>
      </c>
      <c r="U213" s="323">
        <v>0</v>
      </c>
      <c r="V213" s="325">
        <v>0.1</v>
      </c>
    </row>
    <row r="214" spans="1:22" s="82" customFormat="1" ht="12" customHeight="1" thickBot="1" thickTop="1">
      <c r="A214" s="236" t="str">
        <f>"Pomorski zakonik  
(Ur.l. RS, št. 26/2001, 21/2002, 110/2002-ZGO-1, 2/2004, 37/2004-UPB1, 98/2005, 49/2006, 120/2006-UPB2)"</f>
        <v>Pomorski zakonik  
(Ur.l. RS, št. 26/2001, 21/2002, 110/2002-ZGO-1, 2/2004, 37/2004-UPB1, 98/2005, 49/2006, 120/2006-UPB2)</v>
      </c>
      <c r="B214" s="260" t="s">
        <v>481</v>
      </c>
      <c r="C214" s="247" t="s">
        <v>661</v>
      </c>
      <c r="D214" s="255"/>
      <c r="E214" s="257" t="s">
        <v>38</v>
      </c>
      <c r="F214" s="257" t="s">
        <v>39</v>
      </c>
      <c r="G214" s="261" t="s">
        <v>642</v>
      </c>
      <c r="H214" s="257" t="s">
        <v>678</v>
      </c>
      <c r="I214" s="259">
        <v>10</v>
      </c>
      <c r="J214" s="62" t="e">
        <f>CONCATENATE("AA ",#REF!,".",#REF!,".")</f>
        <v>#REF!</v>
      </c>
      <c r="K214" s="180" t="s">
        <v>58</v>
      </c>
      <c r="L214" s="180"/>
      <c r="M214" s="42">
        <v>1</v>
      </c>
      <c r="N214" s="191" t="s">
        <v>248</v>
      </c>
      <c r="O214" s="95" t="s">
        <v>315</v>
      </c>
      <c r="P214" s="76">
        <v>272</v>
      </c>
      <c r="Q214" s="76">
        <v>1</v>
      </c>
      <c r="R214" s="76" t="s">
        <v>343</v>
      </c>
      <c r="S214" s="22">
        <v>9.37</v>
      </c>
      <c r="T214" s="320">
        <v>212.38666666666666</v>
      </c>
      <c r="U214" s="320">
        <v>21.238666666666667</v>
      </c>
      <c r="V214" s="321">
        <v>0.1</v>
      </c>
    </row>
    <row r="215" spans="1:22" ht="12" customHeight="1" thickBot="1" thickTop="1">
      <c r="A215" s="237"/>
      <c r="B215" s="260"/>
      <c r="C215" s="248"/>
      <c r="D215" s="255"/>
      <c r="E215" s="257"/>
      <c r="F215" s="257"/>
      <c r="G215" s="261"/>
      <c r="H215" s="258"/>
      <c r="I215" s="259"/>
      <c r="J215" s="114" t="e">
        <f>CONCATENATE("AA ",#REF!,".",#REF!,".")</f>
        <v>#REF!</v>
      </c>
      <c r="K215" s="104" t="s">
        <v>513</v>
      </c>
      <c r="L215" s="104"/>
      <c r="M215" s="66">
        <v>8</v>
      </c>
      <c r="N215" s="187" t="s">
        <v>248</v>
      </c>
      <c r="O215" s="96" t="s">
        <v>315</v>
      </c>
      <c r="P215" s="68">
        <v>272</v>
      </c>
      <c r="Q215" s="68">
        <v>1</v>
      </c>
      <c r="R215" s="68" t="s">
        <v>343</v>
      </c>
      <c r="S215" s="69">
        <v>9.37</v>
      </c>
      <c r="T215" s="323">
        <v>10194.56</v>
      </c>
      <c r="U215" s="323">
        <v>3058.368</v>
      </c>
      <c r="V215" s="325">
        <v>0.3</v>
      </c>
    </row>
    <row r="216" spans="1:22" s="82" customFormat="1" ht="33.75" customHeight="1" thickBot="1" thickTop="1">
      <c r="A216" s="236" t="str">
        <f>"Pomorski zakonik  
(Ur.l. RS, št. 26/2001, 21/2002, 110/2002-ZGO-1, 2/2004, 37/2004-UPB1, 98/2005, 49/2006, 120/2006-UPB2)"</f>
        <v>Pomorski zakonik  
(Ur.l. RS, št. 26/2001, 21/2002, 110/2002-ZGO-1, 2/2004, 37/2004-UPB1, 98/2005, 49/2006, 120/2006-UPB2)</v>
      </c>
      <c r="B216" s="260" t="s">
        <v>482</v>
      </c>
      <c r="C216" s="247" t="s">
        <v>484</v>
      </c>
      <c r="D216" s="255"/>
      <c r="E216" s="257" t="s">
        <v>38</v>
      </c>
      <c r="F216" s="257" t="s">
        <v>39</v>
      </c>
      <c r="G216" s="261" t="s">
        <v>643</v>
      </c>
      <c r="H216" s="257" t="s">
        <v>679</v>
      </c>
      <c r="I216" s="259">
        <v>11</v>
      </c>
      <c r="J216" s="62" t="e">
        <f>CONCATENATE("AA ",#REF!,".",#REF!,".")</f>
        <v>#REF!</v>
      </c>
      <c r="K216" s="180" t="s">
        <v>783</v>
      </c>
      <c r="L216" s="180"/>
      <c r="M216" s="42">
        <v>1</v>
      </c>
      <c r="N216" s="191" t="s">
        <v>781</v>
      </c>
      <c r="O216" s="27" t="s">
        <v>315</v>
      </c>
      <c r="P216" s="76">
        <v>2</v>
      </c>
      <c r="Q216" s="76">
        <v>1</v>
      </c>
      <c r="R216" s="76" t="s">
        <v>342</v>
      </c>
      <c r="S216" s="22">
        <v>9.37</v>
      </c>
      <c r="T216" s="320">
        <v>1.5616666666666665</v>
      </c>
      <c r="U216" s="320">
        <v>0.15616666666666668</v>
      </c>
      <c r="V216" s="321">
        <v>0.1</v>
      </c>
    </row>
    <row r="217" spans="1:22" ht="33.75" customHeight="1" thickBot="1" thickTop="1">
      <c r="A217" s="237"/>
      <c r="B217" s="260"/>
      <c r="C217" s="248"/>
      <c r="D217" s="255"/>
      <c r="E217" s="257"/>
      <c r="F217" s="257"/>
      <c r="G217" s="261"/>
      <c r="H217" s="258"/>
      <c r="I217" s="259"/>
      <c r="J217" s="114" t="e">
        <f>CONCATENATE("AA ",#REF!,".",#REF!,".")</f>
        <v>#REF!</v>
      </c>
      <c r="K217" s="104" t="s">
        <v>513</v>
      </c>
      <c r="L217" s="104" t="s">
        <v>782</v>
      </c>
      <c r="M217" s="66">
        <v>8</v>
      </c>
      <c r="N217" s="185" t="s">
        <v>781</v>
      </c>
      <c r="O217" s="96" t="s">
        <v>315</v>
      </c>
      <c r="P217" s="68">
        <v>2</v>
      </c>
      <c r="Q217" s="68">
        <v>1</v>
      </c>
      <c r="R217" s="68" t="s">
        <v>343</v>
      </c>
      <c r="S217" s="69">
        <v>9.37</v>
      </c>
      <c r="T217" s="323">
        <v>1.5616666666666665</v>
      </c>
      <c r="U217" s="323">
        <v>0.4684999999999999</v>
      </c>
      <c r="V217" s="325">
        <v>0.3</v>
      </c>
    </row>
    <row r="218" spans="1:22" s="82" customFormat="1" ht="12" customHeight="1" thickBot="1" thickTop="1">
      <c r="A218" s="236" t="str">
        <f>"Pomorski zakonik  
(Ur.l. RS, št. 26/2001, 21/2002, 110/2002-ZGO-1, 2/2004, 37/2004-UPB1, 98/2005, 49/2006, 120/2006-UPB2)"</f>
        <v>Pomorski zakonik  
(Ur.l. RS, št. 26/2001, 21/2002, 110/2002-ZGO-1, 2/2004, 37/2004-UPB1, 98/2005, 49/2006, 120/2006-UPB2)</v>
      </c>
      <c r="B218" s="260"/>
      <c r="C218" s="242">
        <v>429</v>
      </c>
      <c r="D218" s="255"/>
      <c r="E218" s="257" t="s">
        <v>38</v>
      </c>
      <c r="F218" s="257" t="s">
        <v>39</v>
      </c>
      <c r="G218" s="261" t="s">
        <v>644</v>
      </c>
      <c r="H218" s="257" t="s">
        <v>63</v>
      </c>
      <c r="I218" s="259">
        <v>14</v>
      </c>
      <c r="J218" s="62" t="e">
        <f>CONCATENATE("AA ",#REF!,".",#REF!,".")</f>
        <v>#REF!</v>
      </c>
      <c r="K218" s="150" t="s">
        <v>59</v>
      </c>
      <c r="L218" s="150"/>
      <c r="M218" s="42">
        <v>1</v>
      </c>
      <c r="N218" s="180" t="s">
        <v>785</v>
      </c>
      <c r="O218" s="27" t="s">
        <v>315</v>
      </c>
      <c r="P218" s="76">
        <v>0</v>
      </c>
      <c r="Q218" s="76">
        <v>1</v>
      </c>
      <c r="R218" s="76" t="s">
        <v>342</v>
      </c>
      <c r="S218" s="22">
        <v>9.37</v>
      </c>
      <c r="T218" s="320">
        <v>0</v>
      </c>
      <c r="U218" s="320">
        <v>0</v>
      </c>
      <c r="V218" s="321">
        <v>0.1</v>
      </c>
    </row>
    <row r="219" spans="1:22" ht="12" customHeight="1" thickBot="1" thickTop="1">
      <c r="A219" s="237"/>
      <c r="B219" s="260"/>
      <c r="C219" s="242"/>
      <c r="D219" s="255"/>
      <c r="E219" s="257"/>
      <c r="F219" s="257"/>
      <c r="G219" s="261"/>
      <c r="H219" s="258"/>
      <c r="I219" s="259"/>
      <c r="J219" s="63" t="e">
        <f>CONCATENATE("AA ",#REF!,".",#REF!,".")</f>
        <v>#REF!</v>
      </c>
      <c r="K219" s="99" t="s">
        <v>64</v>
      </c>
      <c r="L219" s="99"/>
      <c r="M219" s="41">
        <v>3</v>
      </c>
      <c r="N219" s="186" t="s">
        <v>785</v>
      </c>
      <c r="O219" s="26" t="s">
        <v>315</v>
      </c>
      <c r="P219" s="17">
        <v>0</v>
      </c>
      <c r="Q219" s="17">
        <v>1</v>
      </c>
      <c r="R219" s="17" t="s">
        <v>343</v>
      </c>
      <c r="S219" s="15">
        <v>9.37</v>
      </c>
      <c r="T219" s="322">
        <v>0</v>
      </c>
      <c r="U219" s="322">
        <v>0</v>
      </c>
      <c r="V219" s="324">
        <v>0.5</v>
      </c>
    </row>
    <row r="220" spans="1:22" s="1" customFormat="1" ht="12" customHeight="1" thickBot="1" thickTop="1">
      <c r="A220" s="237"/>
      <c r="B220" s="260"/>
      <c r="C220" s="242"/>
      <c r="D220" s="255"/>
      <c r="E220" s="257"/>
      <c r="F220" s="257"/>
      <c r="G220" s="261"/>
      <c r="H220" s="258"/>
      <c r="I220" s="259"/>
      <c r="J220" s="114" t="e">
        <f>CONCATENATE("AA ",#REF!,".",#REF!,".")</f>
        <v>#REF!</v>
      </c>
      <c r="K220" s="130" t="s">
        <v>61</v>
      </c>
      <c r="L220" s="130"/>
      <c r="M220" s="66">
        <v>10</v>
      </c>
      <c r="N220" s="185" t="s">
        <v>785</v>
      </c>
      <c r="O220" s="96" t="s">
        <v>315</v>
      </c>
      <c r="P220" s="68">
        <v>0</v>
      </c>
      <c r="Q220" s="68">
        <v>1</v>
      </c>
      <c r="R220" s="68" t="s">
        <v>343</v>
      </c>
      <c r="S220" s="69">
        <v>9.37</v>
      </c>
      <c r="T220" s="323">
        <v>0</v>
      </c>
      <c r="U220" s="323">
        <v>0</v>
      </c>
      <c r="V220" s="325">
        <v>0.1</v>
      </c>
    </row>
    <row r="221" spans="1:22" s="82" customFormat="1" ht="12" customHeight="1" thickBot="1" thickTop="1">
      <c r="A221" s="236" t="str">
        <f>"Pomorski zakonik  
(Ur.l. RS, št. 26/2001, 21/2002, 110/2002-ZGO-1, 2/2004, 37/2004-UPB1, 98/2005, 49/2006, 120/2006-UPB2)"</f>
        <v>Pomorski zakonik  
(Ur.l. RS, št. 26/2001, 21/2002, 110/2002-ZGO-1, 2/2004, 37/2004-UPB1, 98/2005, 49/2006, 120/2006-UPB2)</v>
      </c>
      <c r="B221" s="238"/>
      <c r="C221" s="241">
        <v>777</v>
      </c>
      <c r="D221" s="255"/>
      <c r="E221" s="257" t="s">
        <v>38</v>
      </c>
      <c r="F221" s="257" t="s">
        <v>39</v>
      </c>
      <c r="G221" s="261" t="s">
        <v>645</v>
      </c>
      <c r="H221" s="257" t="s">
        <v>681</v>
      </c>
      <c r="I221" s="259">
        <v>6</v>
      </c>
      <c r="J221" s="62" t="e">
        <f>CONCATENATE("AA ",#REF!,".",#REF!,".")</f>
        <v>#REF!</v>
      </c>
      <c r="K221" s="150" t="s">
        <v>421</v>
      </c>
      <c r="L221" s="150"/>
      <c r="M221" s="42">
        <v>1</v>
      </c>
      <c r="N221" s="180" t="s">
        <v>786</v>
      </c>
      <c r="O221" s="27" t="s">
        <v>315</v>
      </c>
      <c r="P221" s="76">
        <v>0</v>
      </c>
      <c r="Q221" s="76">
        <v>1</v>
      </c>
      <c r="R221" s="76" t="s">
        <v>342</v>
      </c>
      <c r="S221" s="22">
        <v>9.37</v>
      </c>
      <c r="T221" s="320">
        <v>0</v>
      </c>
      <c r="U221" s="320">
        <v>0</v>
      </c>
      <c r="V221" s="321">
        <v>0.1</v>
      </c>
    </row>
    <row r="222" spans="1:22" s="1" customFormat="1" ht="12" customHeight="1" thickBot="1" thickTop="1">
      <c r="A222" s="237"/>
      <c r="B222" s="239"/>
      <c r="C222" s="242"/>
      <c r="D222" s="255"/>
      <c r="E222" s="257"/>
      <c r="F222" s="257"/>
      <c r="G222" s="261"/>
      <c r="H222" s="258"/>
      <c r="I222" s="259"/>
      <c r="J222" s="63" t="e">
        <f>CONCATENATE("AA ",#REF!,".",#REF!,".")</f>
        <v>#REF!</v>
      </c>
      <c r="K222" s="99" t="s">
        <v>65</v>
      </c>
      <c r="L222" s="99" t="s">
        <v>787</v>
      </c>
      <c r="M222" s="41">
        <v>5</v>
      </c>
      <c r="N222" s="183" t="s">
        <v>786</v>
      </c>
      <c r="O222" s="26" t="s">
        <v>315</v>
      </c>
      <c r="P222" s="17">
        <v>0</v>
      </c>
      <c r="Q222" s="17">
        <v>1</v>
      </c>
      <c r="R222" s="17" t="s">
        <v>343</v>
      </c>
      <c r="S222" s="15">
        <v>9.37</v>
      </c>
      <c r="T222" s="322">
        <v>0</v>
      </c>
      <c r="U222" s="322">
        <v>0</v>
      </c>
      <c r="V222" s="324">
        <v>0.5</v>
      </c>
    </row>
    <row r="223" spans="1:22" s="1" customFormat="1" ht="12" customHeight="1" thickBot="1" thickTop="1">
      <c r="A223" s="237"/>
      <c r="B223" s="239"/>
      <c r="C223" s="242"/>
      <c r="D223" s="255"/>
      <c r="E223" s="257"/>
      <c r="F223" s="257"/>
      <c r="G223" s="261"/>
      <c r="H223" s="258"/>
      <c r="I223" s="259"/>
      <c r="J223" s="63" t="e">
        <f>CONCATENATE("AA ",#REF!,".",#REF!,".")</f>
        <v>#REF!</v>
      </c>
      <c r="K223" s="130" t="s">
        <v>337</v>
      </c>
      <c r="L223" s="130"/>
      <c r="M223" s="66">
        <v>3</v>
      </c>
      <c r="N223" s="183" t="s">
        <v>786</v>
      </c>
      <c r="O223" s="96" t="s">
        <v>315</v>
      </c>
      <c r="P223" s="68">
        <v>0</v>
      </c>
      <c r="Q223" s="68">
        <v>1</v>
      </c>
      <c r="R223" s="68" t="s">
        <v>343</v>
      </c>
      <c r="S223" s="69">
        <v>9.37</v>
      </c>
      <c r="T223" s="323">
        <v>0</v>
      </c>
      <c r="U223" s="323">
        <v>0</v>
      </c>
      <c r="V223" s="324">
        <v>0.4</v>
      </c>
    </row>
    <row r="224" spans="1:22" s="80" customFormat="1" ht="12" customHeight="1" thickBot="1" thickTop="1">
      <c r="A224" s="263"/>
      <c r="B224" s="240"/>
      <c r="C224" s="243"/>
      <c r="D224" s="255"/>
      <c r="E224" s="257"/>
      <c r="F224" s="257"/>
      <c r="G224" s="261"/>
      <c r="H224" s="258"/>
      <c r="I224" s="259"/>
      <c r="J224" s="78" t="e">
        <f>CONCATENATE("AA ",#REF!,".",#REF!,".")</f>
        <v>#REF!</v>
      </c>
      <c r="K224" s="131" t="s">
        <v>66</v>
      </c>
      <c r="L224" s="131"/>
      <c r="M224" s="44">
        <v>10</v>
      </c>
      <c r="N224" s="193" t="s">
        <v>786</v>
      </c>
      <c r="O224" s="97" t="s">
        <v>315</v>
      </c>
      <c r="P224" s="33">
        <v>0</v>
      </c>
      <c r="Q224" s="33">
        <v>1</v>
      </c>
      <c r="R224" s="33" t="s">
        <v>343</v>
      </c>
      <c r="S224" s="18">
        <v>9.37</v>
      </c>
      <c r="T224" s="326">
        <v>0</v>
      </c>
      <c r="U224" s="326">
        <v>0</v>
      </c>
      <c r="V224" s="327">
        <v>0.1</v>
      </c>
    </row>
    <row r="225" spans="1:22" ht="12" customHeight="1" thickBot="1" thickTop="1">
      <c r="A225" s="236" t="str">
        <f>"Pomorski zakonik  
(Ur.l. RS, št. 26/2001, 21/2002, 110/2002-ZGO-1, 2/2004, 37/2004-UPB1, 98/2005, 49/2006, 120/2006-UPB2)"</f>
        <v>Pomorski zakonik  
(Ur.l. RS, št. 26/2001, 21/2002, 110/2002-ZGO-1, 2/2004, 37/2004-UPB1, 98/2005, 49/2006, 120/2006-UPB2)</v>
      </c>
      <c r="B225" s="238" t="s">
        <v>81</v>
      </c>
      <c r="C225" s="241" t="str">
        <f>"(5)"</f>
        <v>(5)</v>
      </c>
      <c r="D225" s="245"/>
      <c r="E225" s="257" t="s">
        <v>38</v>
      </c>
      <c r="F225" s="257" t="s">
        <v>39</v>
      </c>
      <c r="G225" s="261" t="s">
        <v>646</v>
      </c>
      <c r="H225" s="257" t="s">
        <v>682</v>
      </c>
      <c r="I225" s="259">
        <v>5</v>
      </c>
      <c r="J225" s="81" t="e">
        <f>CONCATENATE("AA ",#REF!,".",#REF!,".")</f>
        <v>#REF!</v>
      </c>
      <c r="K225" s="166" t="s">
        <v>59</v>
      </c>
      <c r="L225" s="166"/>
      <c r="M225" s="43">
        <v>1</v>
      </c>
      <c r="N225" s="183" t="s">
        <v>314</v>
      </c>
      <c r="O225" s="72" t="s">
        <v>315</v>
      </c>
      <c r="P225" s="29">
        <v>0</v>
      </c>
      <c r="Q225" s="29">
        <v>1</v>
      </c>
      <c r="R225" s="29" t="s">
        <v>342</v>
      </c>
      <c r="S225" s="30">
        <v>9.37</v>
      </c>
      <c r="T225" s="328">
        <v>0</v>
      </c>
      <c r="U225" s="328">
        <v>0</v>
      </c>
      <c r="V225" s="329">
        <v>0.1</v>
      </c>
    </row>
    <row r="226" spans="1:22" ht="23.25" customHeight="1" thickBot="1" thickTop="1">
      <c r="A226" s="237"/>
      <c r="B226" s="239"/>
      <c r="C226" s="242"/>
      <c r="D226" s="245"/>
      <c r="E226" s="257"/>
      <c r="F226" s="257"/>
      <c r="G226" s="261"/>
      <c r="H226" s="258"/>
      <c r="I226" s="259"/>
      <c r="J226" s="63" t="e">
        <f>CONCATENATE("AA ",#REF!,".",#REF!,".")</f>
        <v>#REF!</v>
      </c>
      <c r="K226" s="99" t="s">
        <v>789</v>
      </c>
      <c r="L226" s="99" t="s">
        <v>788</v>
      </c>
      <c r="M226" s="41">
        <v>4</v>
      </c>
      <c r="N226" s="183" t="s">
        <v>249</v>
      </c>
      <c r="O226" s="26" t="s">
        <v>315</v>
      </c>
      <c r="P226" s="17">
        <v>0</v>
      </c>
      <c r="Q226" s="17">
        <v>800</v>
      </c>
      <c r="R226" s="17" t="s">
        <v>343</v>
      </c>
      <c r="S226" s="15">
        <v>9.37</v>
      </c>
      <c r="T226" s="322">
        <v>0</v>
      </c>
      <c r="U226" s="322">
        <v>0</v>
      </c>
      <c r="V226" s="324">
        <v>0.1</v>
      </c>
    </row>
    <row r="227" spans="1:22" ht="12" customHeight="1" thickBot="1" thickTop="1">
      <c r="A227" s="237"/>
      <c r="B227" s="239"/>
      <c r="C227" s="242"/>
      <c r="D227" s="245"/>
      <c r="E227" s="257"/>
      <c r="F227" s="257"/>
      <c r="G227" s="261"/>
      <c r="H227" s="258"/>
      <c r="I227" s="259"/>
      <c r="J227" s="63" t="e">
        <f>CONCATENATE("AA ",#REF!,".",#REF!,".")</f>
        <v>#REF!</v>
      </c>
      <c r="K227" s="130" t="s">
        <v>82</v>
      </c>
      <c r="L227" s="130"/>
      <c r="M227" s="66">
        <v>5</v>
      </c>
      <c r="N227" s="183" t="s">
        <v>249</v>
      </c>
      <c r="O227" s="96" t="s">
        <v>315</v>
      </c>
      <c r="P227" s="68">
        <v>0</v>
      </c>
      <c r="Q227" s="68">
        <v>800</v>
      </c>
      <c r="R227" s="68" t="s">
        <v>343</v>
      </c>
      <c r="S227" s="69">
        <v>9.37</v>
      </c>
      <c r="T227" s="323">
        <v>0</v>
      </c>
      <c r="U227" s="323">
        <v>0</v>
      </c>
      <c r="V227" s="324">
        <v>0.1</v>
      </c>
    </row>
    <row r="228" spans="1:22" ht="12" customHeight="1" thickBot="1" thickTop="1">
      <c r="A228" s="237"/>
      <c r="B228" s="239"/>
      <c r="C228" s="242"/>
      <c r="D228" s="245"/>
      <c r="E228" s="257"/>
      <c r="F228" s="257"/>
      <c r="G228" s="261"/>
      <c r="H228" s="258"/>
      <c r="I228" s="259"/>
      <c r="J228" s="64" t="e">
        <f>CONCATENATE("AA ",#REF!,".",#REF!,".")</f>
        <v>#REF!</v>
      </c>
      <c r="K228" s="130" t="s">
        <v>83</v>
      </c>
      <c r="L228" s="130"/>
      <c r="M228" s="66">
        <v>5</v>
      </c>
      <c r="N228" s="183" t="s">
        <v>249</v>
      </c>
      <c r="O228" s="96" t="s">
        <v>315</v>
      </c>
      <c r="P228" s="68">
        <v>0</v>
      </c>
      <c r="Q228" s="68">
        <v>800</v>
      </c>
      <c r="R228" s="68" t="s">
        <v>343</v>
      </c>
      <c r="S228" s="69">
        <v>9.37</v>
      </c>
      <c r="T228" s="323">
        <v>0</v>
      </c>
      <c r="U228" s="323">
        <v>0</v>
      </c>
      <c r="V228" s="324">
        <v>0.1</v>
      </c>
    </row>
    <row r="229" spans="1:22" ht="12" customHeight="1" thickBot="1" thickTop="1">
      <c r="A229" s="237"/>
      <c r="B229" s="239"/>
      <c r="C229" s="242"/>
      <c r="D229" s="245"/>
      <c r="E229" s="257"/>
      <c r="F229" s="257"/>
      <c r="G229" s="261"/>
      <c r="H229" s="258"/>
      <c r="I229" s="259"/>
      <c r="J229" s="64" t="e">
        <f>CONCATENATE("AA ",#REF!,".",#REF!,".")</f>
        <v>#REF!</v>
      </c>
      <c r="K229" s="130" t="s">
        <v>84</v>
      </c>
      <c r="L229" s="130"/>
      <c r="M229" s="66">
        <v>10</v>
      </c>
      <c r="N229" s="183" t="s">
        <v>249</v>
      </c>
      <c r="O229" s="96" t="s">
        <v>315</v>
      </c>
      <c r="P229" s="68">
        <v>0</v>
      </c>
      <c r="Q229" s="68">
        <v>800</v>
      </c>
      <c r="R229" s="68" t="s">
        <v>343</v>
      </c>
      <c r="S229" s="69">
        <v>9.37</v>
      </c>
      <c r="T229" s="323">
        <v>0</v>
      </c>
      <c r="U229" s="323">
        <v>0</v>
      </c>
      <c r="V229" s="325">
        <v>0.1</v>
      </c>
    </row>
    <row r="230" spans="1:22" ht="12" customHeight="1" thickBot="1" thickTop="1">
      <c r="A230" s="236" t="str">
        <f>"Pomorski zakonik  
(Ur.l. RS, št. 26/2001, 21/2002, 110/2002-ZGO-1, 2/2004, 37/2004-UPB1, 98/2005, 49/2006, 120/2006-UPB2)"</f>
        <v>Pomorski zakonik  
(Ur.l. RS, št. 26/2001, 21/2002, 110/2002-ZGO-1, 2/2004, 37/2004-UPB1, 98/2005, 49/2006, 120/2006-UPB2)</v>
      </c>
      <c r="B230" s="238" t="s">
        <v>103</v>
      </c>
      <c r="C230" s="247" t="str">
        <f>"(3)"</f>
        <v>(3)</v>
      </c>
      <c r="D230" s="244" t="s">
        <v>180</v>
      </c>
      <c r="E230" s="257" t="s">
        <v>38</v>
      </c>
      <c r="F230" s="257" t="s">
        <v>39</v>
      </c>
      <c r="G230" s="261" t="s">
        <v>647</v>
      </c>
      <c r="H230" s="257" t="s">
        <v>163</v>
      </c>
      <c r="I230" s="259">
        <v>4</v>
      </c>
      <c r="J230" s="62" t="e">
        <f>CONCATENATE("AA ",#REF!,".",#REF!,".")</f>
        <v>#REF!</v>
      </c>
      <c r="K230" s="150" t="s">
        <v>59</v>
      </c>
      <c r="L230" s="160"/>
      <c r="M230" s="42">
        <v>1</v>
      </c>
      <c r="N230" s="191" t="s">
        <v>182</v>
      </c>
      <c r="O230" s="95" t="s">
        <v>183</v>
      </c>
      <c r="P230" s="76">
        <v>3</v>
      </c>
      <c r="Q230" s="76">
        <v>1</v>
      </c>
      <c r="R230" s="76" t="s">
        <v>342</v>
      </c>
      <c r="S230" s="22">
        <v>9.37</v>
      </c>
      <c r="T230" s="320">
        <v>4.685</v>
      </c>
      <c r="U230" s="320">
        <v>0.46849999999999997</v>
      </c>
      <c r="V230" s="321">
        <v>0.1</v>
      </c>
    </row>
    <row r="231" spans="1:22" ht="12" customHeight="1" thickBot="1" thickTop="1">
      <c r="A231" s="237"/>
      <c r="B231" s="239"/>
      <c r="C231" s="248"/>
      <c r="D231" s="245"/>
      <c r="E231" s="257"/>
      <c r="F231" s="257"/>
      <c r="G231" s="261"/>
      <c r="H231" s="258"/>
      <c r="I231" s="259"/>
      <c r="J231" s="63" t="e">
        <f>CONCATENATE("AA ",#REF!,".",#REF!,".")</f>
        <v>#REF!</v>
      </c>
      <c r="K231" s="99" t="s">
        <v>104</v>
      </c>
      <c r="L231" s="170" t="s">
        <v>185</v>
      </c>
      <c r="M231" s="41">
        <v>3</v>
      </c>
      <c r="N231" s="186" t="s">
        <v>182</v>
      </c>
      <c r="O231" s="26" t="s">
        <v>183</v>
      </c>
      <c r="P231" s="17">
        <v>3</v>
      </c>
      <c r="Q231" s="17">
        <v>1</v>
      </c>
      <c r="R231" s="17" t="s">
        <v>343</v>
      </c>
      <c r="S231" s="15">
        <v>9.37</v>
      </c>
      <c r="T231" s="322">
        <v>28.26</v>
      </c>
      <c r="U231" s="322">
        <v>2.826</v>
      </c>
      <c r="V231" s="324">
        <v>0.1</v>
      </c>
    </row>
    <row r="232" spans="1:22" ht="12" customHeight="1" thickBot="1" thickTop="1">
      <c r="A232" s="237"/>
      <c r="B232" s="239"/>
      <c r="C232" s="248"/>
      <c r="D232" s="245"/>
      <c r="E232" s="257"/>
      <c r="F232" s="257"/>
      <c r="G232" s="261"/>
      <c r="H232" s="258"/>
      <c r="I232" s="259"/>
      <c r="J232" s="63" t="e">
        <f>CONCATENATE("AA ",#REF!,".",#REF!,".")</f>
        <v>#REF!</v>
      </c>
      <c r="K232" s="130" t="s">
        <v>186</v>
      </c>
      <c r="L232" s="163" t="s">
        <v>187</v>
      </c>
      <c r="M232" s="66"/>
      <c r="N232" s="185" t="s">
        <v>182</v>
      </c>
      <c r="O232" s="96" t="s">
        <v>183</v>
      </c>
      <c r="P232" s="68">
        <v>3</v>
      </c>
      <c r="Q232" s="68">
        <v>1</v>
      </c>
      <c r="R232" s="68" t="s">
        <v>416</v>
      </c>
      <c r="S232" s="69">
        <v>9.37</v>
      </c>
      <c r="T232" s="326">
        <v>0.4684999999999999</v>
      </c>
      <c r="U232" s="326">
        <v>0.046849999999999996</v>
      </c>
      <c r="V232" s="327">
        <v>0.1</v>
      </c>
    </row>
    <row r="233" spans="1:22" ht="12" customHeight="1" thickBot="1" thickTop="1">
      <c r="A233" s="236" t="str">
        <f>"Pomorski zakonik  
(Ur.l. RS, št. 26/2001, 21/2002, 110/2002-ZGO-1, 2/2004, 37/2004-UPB1, 98/2005, 49/2006, 120/2006-UPB2)"</f>
        <v>Pomorski zakonik  
(Ur.l. RS, št. 26/2001, 21/2002, 110/2002-ZGO-1, 2/2004, 37/2004-UPB1, 98/2005, 49/2006, 120/2006-UPB2)</v>
      </c>
      <c r="B233" s="239" t="s">
        <v>109</v>
      </c>
      <c r="C233" s="241" t="str">
        <f>"(4)"</f>
        <v>(4)</v>
      </c>
      <c r="D233" s="244"/>
      <c r="E233" s="257" t="s">
        <v>38</v>
      </c>
      <c r="F233" s="257" t="s">
        <v>39</v>
      </c>
      <c r="G233" s="261" t="s">
        <v>648</v>
      </c>
      <c r="H233" s="257" t="s">
        <v>110</v>
      </c>
      <c r="I233" s="259">
        <v>1</v>
      </c>
      <c r="J233" s="62" t="e">
        <f>CONCATENATE("AA ",#REF!,".",#REF!,".")</f>
        <v>#REF!</v>
      </c>
      <c r="K233" s="150" t="s">
        <v>59</v>
      </c>
      <c r="L233" s="150"/>
      <c r="M233" s="42">
        <v>1</v>
      </c>
      <c r="N233" s="191" t="s">
        <v>878</v>
      </c>
      <c r="O233" s="95" t="s">
        <v>261</v>
      </c>
      <c r="P233" s="76">
        <v>8</v>
      </c>
      <c r="Q233" s="76">
        <v>1</v>
      </c>
      <c r="R233" s="76" t="s">
        <v>342</v>
      </c>
      <c r="S233" s="22">
        <v>9.37</v>
      </c>
      <c r="T233" s="328">
        <v>6.246666666666666</v>
      </c>
      <c r="U233" s="328">
        <v>0.6246666666666667</v>
      </c>
      <c r="V233" s="329">
        <v>0.1</v>
      </c>
    </row>
    <row r="234" spans="1:22" ht="12" customHeight="1" thickBot="1" thickTop="1">
      <c r="A234" s="237"/>
      <c r="B234" s="239"/>
      <c r="C234" s="242"/>
      <c r="D234" s="245"/>
      <c r="E234" s="257"/>
      <c r="F234" s="257"/>
      <c r="G234" s="261"/>
      <c r="H234" s="258"/>
      <c r="I234" s="259"/>
      <c r="J234" s="114" t="e">
        <f>CONCATENATE("AA ",#REF!,".",#REF!,".")</f>
        <v>#REF!</v>
      </c>
      <c r="K234" s="130" t="s">
        <v>112</v>
      </c>
      <c r="L234" s="130"/>
      <c r="M234" s="66">
        <v>3</v>
      </c>
      <c r="N234" s="185" t="s">
        <v>878</v>
      </c>
      <c r="O234" s="26" t="s">
        <v>261</v>
      </c>
      <c r="P234" s="68">
        <v>8</v>
      </c>
      <c r="Q234" s="68">
        <v>1</v>
      </c>
      <c r="R234" s="68" t="s">
        <v>343</v>
      </c>
      <c r="S234" s="69">
        <v>9.37</v>
      </c>
      <c r="T234" s="323">
        <v>6.246666666666666</v>
      </c>
      <c r="U234" s="323">
        <v>0.6246666666666667</v>
      </c>
      <c r="V234" s="325">
        <v>0.1</v>
      </c>
    </row>
    <row r="235" spans="1:22" s="123" customFormat="1" ht="12" customHeight="1" thickBot="1" thickTop="1">
      <c r="A235" s="237"/>
      <c r="B235" s="239"/>
      <c r="C235" s="242"/>
      <c r="D235" s="245"/>
      <c r="E235" s="257"/>
      <c r="F235" s="257"/>
      <c r="G235" s="261"/>
      <c r="H235" s="258"/>
      <c r="I235" s="259"/>
      <c r="J235" s="79" t="e">
        <f>CONCATENATE("AA ",#REF!,".",#REF!,".")</f>
        <v>#REF!</v>
      </c>
      <c r="K235" s="130" t="s">
        <v>113</v>
      </c>
      <c r="L235" s="130"/>
      <c r="M235" s="66">
        <v>3</v>
      </c>
      <c r="N235" s="185" t="s">
        <v>878</v>
      </c>
      <c r="O235" s="102" t="s">
        <v>261</v>
      </c>
      <c r="P235" s="33">
        <v>8</v>
      </c>
      <c r="Q235" s="33">
        <v>1</v>
      </c>
      <c r="R235" s="33" t="s">
        <v>343</v>
      </c>
      <c r="S235" s="18">
        <v>9.37</v>
      </c>
      <c r="T235" s="326">
        <v>24.986666666666665</v>
      </c>
      <c r="U235" s="326">
        <v>2.498666666666667</v>
      </c>
      <c r="V235" s="327">
        <v>0.1</v>
      </c>
    </row>
    <row r="236" spans="1:22" ht="12" customHeight="1" thickBot="1" thickTop="1">
      <c r="A236" s="236" t="str">
        <f>"Pomorski zakonik  
(Ur.l. RS, št. 26/2001, 21/2002, 110/2002-ZGO-1, 2/2004, 37/2004-UPB1, 98/2005, 49/2006, 120/2006-UPB2)"</f>
        <v>Pomorski zakonik  
(Ur.l. RS, št. 26/2001, 21/2002, 110/2002-ZGO-1, 2/2004, 37/2004-UPB1, 98/2005, 49/2006, 120/2006-UPB2)</v>
      </c>
      <c r="B236" s="239" t="s">
        <v>469</v>
      </c>
      <c r="C236" s="241" t="str">
        <f>"(9)"</f>
        <v>(9)</v>
      </c>
      <c r="D236" s="244"/>
      <c r="E236" s="257" t="s">
        <v>38</v>
      </c>
      <c r="F236" s="257" t="s">
        <v>39</v>
      </c>
      <c r="G236" s="261" t="s">
        <v>593</v>
      </c>
      <c r="H236" s="257" t="s">
        <v>888</v>
      </c>
      <c r="I236" s="259">
        <v>6</v>
      </c>
      <c r="J236" s="62" t="e">
        <f>CONCATENATE("AA ",#REF!,".",#REF!,".")</f>
        <v>#REF!</v>
      </c>
      <c r="K236" s="180" t="s">
        <v>59</v>
      </c>
      <c r="L236" s="150" t="s">
        <v>883</v>
      </c>
      <c r="M236" s="42">
        <v>1</v>
      </c>
      <c r="N236" s="180" t="s">
        <v>891</v>
      </c>
      <c r="O236" s="27" t="s">
        <v>315</v>
      </c>
      <c r="P236" s="29">
        <v>2000</v>
      </c>
      <c r="Q236" s="29">
        <v>1</v>
      </c>
      <c r="R236" s="29" t="s">
        <v>342</v>
      </c>
      <c r="S236" s="30">
        <v>5.28</v>
      </c>
      <c r="T236" s="328">
        <v>880</v>
      </c>
      <c r="U236" s="328">
        <v>88</v>
      </c>
      <c r="V236" s="324">
        <v>0.1</v>
      </c>
    </row>
    <row r="237" spans="1:22" ht="12" customHeight="1" thickBot="1" thickTop="1">
      <c r="A237" s="237"/>
      <c r="B237" s="239"/>
      <c r="C237" s="242"/>
      <c r="D237" s="245"/>
      <c r="E237" s="257"/>
      <c r="F237" s="257"/>
      <c r="G237" s="261"/>
      <c r="H237" s="258"/>
      <c r="I237" s="259"/>
      <c r="J237" s="63" t="e">
        <f>CONCATENATE("AA ",#REF!,".",#REF!,".")</f>
        <v>#REF!</v>
      </c>
      <c r="K237" s="99" t="s">
        <v>115</v>
      </c>
      <c r="L237" s="99" t="s">
        <v>884</v>
      </c>
      <c r="M237" s="41">
        <v>6</v>
      </c>
      <c r="N237" s="183" t="s">
        <v>891</v>
      </c>
      <c r="O237" s="26" t="s">
        <v>315</v>
      </c>
      <c r="P237" s="17">
        <v>2000</v>
      </c>
      <c r="Q237" s="17">
        <v>1</v>
      </c>
      <c r="R237" s="17" t="s">
        <v>342</v>
      </c>
      <c r="S237" s="15">
        <v>5.28</v>
      </c>
      <c r="T237" s="322">
        <v>1080</v>
      </c>
      <c r="U237" s="322">
        <v>108</v>
      </c>
      <c r="V237" s="324">
        <v>0.1</v>
      </c>
    </row>
    <row r="238" spans="1:22" ht="24" customHeight="1" thickBot="1" thickTop="1">
      <c r="A238" s="237"/>
      <c r="B238" s="239"/>
      <c r="C238" s="242"/>
      <c r="D238" s="245"/>
      <c r="E238" s="257"/>
      <c r="F238" s="257"/>
      <c r="G238" s="261"/>
      <c r="H238" s="258"/>
      <c r="I238" s="259"/>
      <c r="J238" s="63" t="e">
        <f>CONCATENATE("AA ",#REF!,".",#REF!,".")</f>
        <v>#REF!</v>
      </c>
      <c r="K238" s="130" t="s">
        <v>890</v>
      </c>
      <c r="L238" s="130" t="s">
        <v>885</v>
      </c>
      <c r="M238" s="66">
        <v>4</v>
      </c>
      <c r="N238" s="183" t="s">
        <v>891</v>
      </c>
      <c r="O238" s="96" t="s">
        <v>315</v>
      </c>
      <c r="P238" s="68">
        <v>2000</v>
      </c>
      <c r="Q238" s="68">
        <v>1</v>
      </c>
      <c r="R238" s="68" t="s">
        <v>342</v>
      </c>
      <c r="S238" s="15">
        <v>5.28</v>
      </c>
      <c r="T238" s="323">
        <v>4280</v>
      </c>
      <c r="U238" s="323">
        <v>428</v>
      </c>
      <c r="V238" s="324">
        <v>0.1</v>
      </c>
    </row>
    <row r="239" spans="1:22" ht="12" customHeight="1" thickBot="1" thickTop="1">
      <c r="A239" s="237"/>
      <c r="B239" s="239"/>
      <c r="C239" s="242"/>
      <c r="D239" s="245"/>
      <c r="E239" s="257"/>
      <c r="F239" s="257"/>
      <c r="G239" s="261"/>
      <c r="H239" s="258"/>
      <c r="I239" s="259"/>
      <c r="J239" s="64" t="e">
        <f>CONCATENATE("AA ",#REF!,".",#REF!,".")</f>
        <v>#REF!</v>
      </c>
      <c r="K239" s="130" t="s">
        <v>897</v>
      </c>
      <c r="L239" s="130" t="s">
        <v>886</v>
      </c>
      <c r="M239" s="66">
        <v>11</v>
      </c>
      <c r="N239" s="183" t="s">
        <v>891</v>
      </c>
      <c r="O239" s="96" t="s">
        <v>315</v>
      </c>
      <c r="P239" s="68">
        <v>2000</v>
      </c>
      <c r="Q239" s="68">
        <v>1</v>
      </c>
      <c r="R239" s="68" t="s">
        <v>343</v>
      </c>
      <c r="S239" s="15">
        <v>5.28</v>
      </c>
      <c r="T239" s="323">
        <v>58900</v>
      </c>
      <c r="U239" s="323">
        <v>53010</v>
      </c>
      <c r="V239" s="324">
        <v>0.9</v>
      </c>
    </row>
    <row r="240" spans="1:22" ht="12" customHeight="1" thickBot="1" thickTop="1">
      <c r="A240" s="237"/>
      <c r="B240" s="239"/>
      <c r="C240" s="242"/>
      <c r="D240" s="245"/>
      <c r="E240" s="257"/>
      <c r="F240" s="257"/>
      <c r="G240" s="261"/>
      <c r="H240" s="258"/>
      <c r="I240" s="259"/>
      <c r="J240" s="116" t="e">
        <f>CONCATENATE("AA ",#REF!,".",#REF!,".")</f>
        <v>#REF!</v>
      </c>
      <c r="K240" s="130" t="s">
        <v>111</v>
      </c>
      <c r="L240" s="130" t="s">
        <v>887</v>
      </c>
      <c r="M240" s="66">
        <v>10</v>
      </c>
      <c r="N240" s="194" t="s">
        <v>891</v>
      </c>
      <c r="O240" s="96" t="s">
        <v>315</v>
      </c>
      <c r="P240" s="68">
        <v>2000</v>
      </c>
      <c r="Q240" s="68">
        <v>1</v>
      </c>
      <c r="R240" s="68" t="s">
        <v>343</v>
      </c>
      <c r="S240" s="69">
        <v>5.28</v>
      </c>
      <c r="T240" s="323">
        <v>2156</v>
      </c>
      <c r="U240" s="323">
        <v>215.6</v>
      </c>
      <c r="V240" s="325">
        <v>0.1</v>
      </c>
    </row>
    <row r="241" spans="1:22" s="82" customFormat="1" ht="12" customHeight="1" thickBot="1" thickTop="1">
      <c r="A241" s="236" t="str">
        <f>"Pomorski zakonik  
(Ur.l. RS, št. 26/2001, 21/2002, 110/2002-ZGO-1, 2/2004, 37/2004-UPB1, 98/2005, 49/2006, 120/2006-UPB2)"</f>
        <v>Pomorski zakonik  
(Ur.l. RS, št. 26/2001, 21/2002, 110/2002-ZGO-1, 2/2004, 37/2004-UPB1, 98/2005, 49/2006, 120/2006-UPB2)</v>
      </c>
      <c r="B241" s="239" t="s">
        <v>114</v>
      </c>
      <c r="C241" s="241" t="str">
        <f>"(20)"</f>
        <v>(20)</v>
      </c>
      <c r="D241" s="244"/>
      <c r="E241" s="257" t="s">
        <v>38</v>
      </c>
      <c r="F241" s="257" t="s">
        <v>39</v>
      </c>
      <c r="G241" s="261" t="s">
        <v>649</v>
      </c>
      <c r="H241" s="257" t="s">
        <v>683</v>
      </c>
      <c r="I241" s="259">
        <v>6</v>
      </c>
      <c r="J241" s="62" t="e">
        <f>CONCATENATE("AA ",#REF!,".",#REF!,".")</f>
        <v>#REF!</v>
      </c>
      <c r="K241" s="150" t="s">
        <v>59</v>
      </c>
      <c r="L241" s="150"/>
      <c r="M241" s="42">
        <v>1</v>
      </c>
      <c r="N241" s="180" t="s">
        <v>889</v>
      </c>
      <c r="O241" s="27" t="s">
        <v>315</v>
      </c>
      <c r="P241" s="76">
        <v>10</v>
      </c>
      <c r="Q241" s="76">
        <v>1</v>
      </c>
      <c r="R241" s="76" t="s">
        <v>342</v>
      </c>
      <c r="S241" s="22">
        <v>5.28</v>
      </c>
      <c r="T241" s="320">
        <v>4.4</v>
      </c>
      <c r="U241" s="320">
        <v>0.44</v>
      </c>
      <c r="V241" s="321">
        <v>0.1</v>
      </c>
    </row>
    <row r="242" spans="1:22" ht="12" customHeight="1" thickBot="1" thickTop="1">
      <c r="A242" s="237"/>
      <c r="B242" s="239"/>
      <c r="C242" s="242"/>
      <c r="D242" s="245"/>
      <c r="E242" s="257"/>
      <c r="F242" s="257"/>
      <c r="G242" s="261"/>
      <c r="H242" s="258"/>
      <c r="I242" s="259"/>
      <c r="J242" s="63" t="e">
        <f>CONCATENATE("AA ",#REF!,".",#REF!,".")</f>
        <v>#REF!</v>
      </c>
      <c r="K242" s="99" t="s">
        <v>65</v>
      </c>
      <c r="L242" s="99"/>
      <c r="M242" s="41">
        <v>4</v>
      </c>
      <c r="N242" s="186" t="s">
        <v>889</v>
      </c>
      <c r="O242" s="26" t="s">
        <v>315</v>
      </c>
      <c r="P242" s="17">
        <v>10</v>
      </c>
      <c r="Q242" s="17">
        <v>1</v>
      </c>
      <c r="R242" s="17" t="s">
        <v>342</v>
      </c>
      <c r="S242" s="15">
        <v>5.28</v>
      </c>
      <c r="T242" s="322">
        <v>4.4</v>
      </c>
      <c r="U242" s="322">
        <v>0.44</v>
      </c>
      <c r="V242" s="324">
        <v>0.1</v>
      </c>
    </row>
    <row r="243" spans="1:22" ht="26.25" customHeight="1" thickBot="1" thickTop="1">
      <c r="A243" s="237"/>
      <c r="B243" s="239"/>
      <c r="C243" s="242"/>
      <c r="D243" s="245"/>
      <c r="E243" s="257"/>
      <c r="F243" s="257"/>
      <c r="G243" s="261"/>
      <c r="H243" s="258"/>
      <c r="I243" s="259"/>
      <c r="J243" s="63" t="e">
        <f>CONCATENATE("AA ",#REF!,".",#REF!,".")</f>
        <v>#REF!</v>
      </c>
      <c r="K243" s="99" t="s">
        <v>470</v>
      </c>
      <c r="L243" s="99"/>
      <c r="M243" s="41">
        <v>4</v>
      </c>
      <c r="N243" s="186" t="s">
        <v>889</v>
      </c>
      <c r="O243" s="96" t="s">
        <v>315</v>
      </c>
      <c r="P243" s="68">
        <v>10</v>
      </c>
      <c r="Q243" s="68">
        <v>1</v>
      </c>
      <c r="R243" s="68" t="s">
        <v>343</v>
      </c>
      <c r="S243" s="15">
        <v>5.28</v>
      </c>
      <c r="T243" s="323">
        <v>1.76</v>
      </c>
      <c r="U243" s="323">
        <v>0.17600000000000005</v>
      </c>
      <c r="V243" s="324">
        <v>0.1</v>
      </c>
    </row>
    <row r="244" spans="1:22" ht="12" customHeight="1" thickBot="1" thickTop="1">
      <c r="A244" s="237"/>
      <c r="B244" s="239"/>
      <c r="C244" s="242"/>
      <c r="D244" s="245"/>
      <c r="E244" s="257"/>
      <c r="F244" s="257"/>
      <c r="G244" s="261"/>
      <c r="H244" s="258"/>
      <c r="I244" s="259"/>
      <c r="J244" s="114" t="e">
        <f>CONCATENATE("AA ",#REF!,".",#REF!,".")</f>
        <v>#REF!</v>
      </c>
      <c r="K244" s="130" t="s">
        <v>897</v>
      </c>
      <c r="L244" s="130"/>
      <c r="M244" s="66"/>
      <c r="N244" s="186" t="s">
        <v>889</v>
      </c>
      <c r="O244" s="96" t="s">
        <v>315</v>
      </c>
      <c r="P244" s="68">
        <v>10</v>
      </c>
      <c r="Q244" s="68">
        <v>1</v>
      </c>
      <c r="R244" s="68" t="s">
        <v>343</v>
      </c>
      <c r="S244" s="15">
        <v>5.28</v>
      </c>
      <c r="T244" s="323">
        <v>14.93</v>
      </c>
      <c r="U244" s="323">
        <v>13.437</v>
      </c>
      <c r="V244" s="325">
        <v>0.9</v>
      </c>
    </row>
    <row r="245" spans="1:22" ht="12" customHeight="1" thickBot="1" thickTop="1">
      <c r="A245" s="237"/>
      <c r="B245" s="239"/>
      <c r="C245" s="242"/>
      <c r="D245" s="245"/>
      <c r="E245" s="257"/>
      <c r="F245" s="257"/>
      <c r="G245" s="261"/>
      <c r="H245" s="258"/>
      <c r="I245" s="259"/>
      <c r="J245" s="116" t="e">
        <f>CONCATENATE("AA ",#REF!,".",#REF!,".")</f>
        <v>#REF!</v>
      </c>
      <c r="K245" s="130" t="s">
        <v>116</v>
      </c>
      <c r="L245" s="130"/>
      <c r="M245" s="66">
        <v>10</v>
      </c>
      <c r="N245" s="185" t="s">
        <v>889</v>
      </c>
      <c r="O245" s="96" t="s">
        <v>315</v>
      </c>
      <c r="P245" s="68">
        <v>10</v>
      </c>
      <c r="Q245" s="68">
        <v>1</v>
      </c>
      <c r="R245" s="68" t="s">
        <v>343</v>
      </c>
      <c r="S245" s="69">
        <v>5.28</v>
      </c>
      <c r="T245" s="323">
        <v>10.78</v>
      </c>
      <c r="U245" s="323">
        <v>1.078</v>
      </c>
      <c r="V245" s="325">
        <v>0.1</v>
      </c>
    </row>
    <row r="246" spans="1:22" s="82" customFormat="1" ht="12" customHeight="1" thickBot="1" thickTop="1">
      <c r="A246" s="236" t="str">
        <f>"Pomorski zakonik  
(Ur.l. RS, št. 26/2001, 21/2002, 110/2002-ZGO-1, 2/2004, 37/2004-UPB1, 98/2005, 49/2006, 120/2006-UPB2)"</f>
        <v>Pomorski zakonik  
(Ur.l. RS, št. 26/2001, 21/2002, 110/2002-ZGO-1, 2/2004, 37/2004-UPB1, 98/2005, 49/2006, 120/2006-UPB2)</v>
      </c>
      <c r="B246" s="239" t="s">
        <v>114</v>
      </c>
      <c r="C246" s="241" t="str">
        <f>"(24)"</f>
        <v>(24)</v>
      </c>
      <c r="D246" s="244"/>
      <c r="E246" s="257" t="s">
        <v>38</v>
      </c>
      <c r="F246" s="257" t="s">
        <v>39</v>
      </c>
      <c r="G246" s="261" t="s">
        <v>650</v>
      </c>
      <c r="H246" s="257" t="s">
        <v>895</v>
      </c>
      <c r="I246" s="259">
        <v>6</v>
      </c>
      <c r="J246" s="62" t="e">
        <f>CONCATENATE("AA ",#REF!,".",#REF!,".")</f>
        <v>#REF!</v>
      </c>
      <c r="K246" s="150" t="s">
        <v>59</v>
      </c>
      <c r="L246" s="150"/>
      <c r="M246" s="42">
        <v>1</v>
      </c>
      <c r="N246" s="180" t="s">
        <v>893</v>
      </c>
      <c r="O246" s="27" t="s">
        <v>315</v>
      </c>
      <c r="P246" s="76">
        <v>3400</v>
      </c>
      <c r="Q246" s="76">
        <v>1</v>
      </c>
      <c r="R246" s="76" t="s">
        <v>342</v>
      </c>
      <c r="S246" s="22">
        <v>5.28</v>
      </c>
      <c r="T246" s="320">
        <v>1496</v>
      </c>
      <c r="U246" s="320">
        <v>149.6</v>
      </c>
      <c r="V246" s="321">
        <v>0.1</v>
      </c>
    </row>
    <row r="247" spans="1:22" ht="12" customHeight="1" thickBot="1" thickTop="1">
      <c r="A247" s="237"/>
      <c r="B247" s="239"/>
      <c r="C247" s="242"/>
      <c r="D247" s="245"/>
      <c r="E247" s="257"/>
      <c r="F247" s="257"/>
      <c r="G247" s="261"/>
      <c r="H247" s="258"/>
      <c r="I247" s="259"/>
      <c r="J247" s="63" t="e">
        <f>CONCATENATE("AA ",#REF!,".",#REF!,".")</f>
        <v>#REF!</v>
      </c>
      <c r="K247" s="99" t="s">
        <v>115</v>
      </c>
      <c r="L247" s="224"/>
      <c r="M247" s="41">
        <v>6</v>
      </c>
      <c r="N247" s="186" t="s">
        <v>893</v>
      </c>
      <c r="O247" s="26" t="s">
        <v>315</v>
      </c>
      <c r="P247" s="17">
        <v>3400</v>
      </c>
      <c r="Q247" s="17">
        <v>1</v>
      </c>
      <c r="R247" s="17" t="s">
        <v>342</v>
      </c>
      <c r="S247" s="15">
        <v>5.28</v>
      </c>
      <c r="T247" s="322">
        <v>1836</v>
      </c>
      <c r="U247" s="322">
        <v>183.6</v>
      </c>
      <c r="V247" s="324">
        <v>0.1</v>
      </c>
    </row>
    <row r="248" spans="1:22" ht="24" customHeight="1" thickBot="1" thickTop="1">
      <c r="A248" s="237"/>
      <c r="B248" s="239"/>
      <c r="C248" s="242"/>
      <c r="D248" s="245"/>
      <c r="E248" s="257"/>
      <c r="F248" s="257"/>
      <c r="G248" s="261"/>
      <c r="H248" s="258"/>
      <c r="I248" s="259"/>
      <c r="J248" s="63" t="e">
        <f>CONCATENATE("AA ",#REF!,".",#REF!,".")</f>
        <v>#REF!</v>
      </c>
      <c r="K248" s="130" t="s">
        <v>894</v>
      </c>
      <c r="L248" s="124" t="s">
        <v>892</v>
      </c>
      <c r="M248" s="66">
        <v>4</v>
      </c>
      <c r="N248" s="186" t="s">
        <v>893</v>
      </c>
      <c r="O248" s="96" t="s">
        <v>315</v>
      </c>
      <c r="P248" s="68">
        <v>3400</v>
      </c>
      <c r="Q248" s="68">
        <v>1</v>
      </c>
      <c r="R248" s="68" t="s">
        <v>342</v>
      </c>
      <c r="S248" s="69">
        <v>5.28</v>
      </c>
      <c r="T248" s="323">
        <v>7446</v>
      </c>
      <c r="U248" s="323">
        <v>744.6</v>
      </c>
      <c r="V248" s="324">
        <v>0.1</v>
      </c>
    </row>
    <row r="249" spans="1:22" ht="12" customHeight="1" thickBot="1" thickTop="1">
      <c r="A249" s="237"/>
      <c r="B249" s="239"/>
      <c r="C249" s="242"/>
      <c r="D249" s="245"/>
      <c r="E249" s="257"/>
      <c r="F249" s="257"/>
      <c r="G249" s="261"/>
      <c r="H249" s="258"/>
      <c r="I249" s="259"/>
      <c r="J249" s="64" t="e">
        <f>CONCATENATE("AA ",#REF!,".",#REF!,".")</f>
        <v>#REF!</v>
      </c>
      <c r="K249" s="130" t="s">
        <v>897</v>
      </c>
      <c r="L249" s="225"/>
      <c r="M249" s="66">
        <v>11</v>
      </c>
      <c r="N249" s="186" t="s">
        <v>893</v>
      </c>
      <c r="O249" s="96" t="s">
        <v>315</v>
      </c>
      <c r="P249" s="68">
        <v>3400</v>
      </c>
      <c r="Q249" s="68">
        <v>1</v>
      </c>
      <c r="R249" s="68" t="s">
        <v>343</v>
      </c>
      <c r="S249" s="69">
        <v>5.28</v>
      </c>
      <c r="T249" s="323">
        <v>18530</v>
      </c>
      <c r="U249" s="323">
        <v>16677</v>
      </c>
      <c r="V249" s="324">
        <v>0.9</v>
      </c>
    </row>
    <row r="250" spans="1:22" s="80" customFormat="1" ht="12" customHeight="1" thickBot="1" thickTop="1">
      <c r="A250" s="237"/>
      <c r="B250" s="239"/>
      <c r="C250" s="242"/>
      <c r="D250" s="245"/>
      <c r="E250" s="257"/>
      <c r="F250" s="257"/>
      <c r="G250" s="261"/>
      <c r="H250" s="258"/>
      <c r="I250" s="259"/>
      <c r="J250" s="78" t="e">
        <f>CONCATENATE("AA ",#REF!,".",#REF!,".")</f>
        <v>#REF!</v>
      </c>
      <c r="K250" s="131" t="s">
        <v>111</v>
      </c>
      <c r="L250" s="131"/>
      <c r="M250" s="44">
        <v>10</v>
      </c>
      <c r="N250" s="187" t="s">
        <v>893</v>
      </c>
      <c r="O250" s="97" t="s">
        <v>315</v>
      </c>
      <c r="P250" s="33">
        <v>3400</v>
      </c>
      <c r="Q250" s="33">
        <v>1</v>
      </c>
      <c r="R250" s="33" t="s">
        <v>343</v>
      </c>
      <c r="S250" s="18">
        <v>5.28</v>
      </c>
      <c r="T250" s="326">
        <v>3665.2</v>
      </c>
      <c r="U250" s="326">
        <v>366.52</v>
      </c>
      <c r="V250" s="327">
        <v>0.1</v>
      </c>
    </row>
    <row r="251" spans="1:22" ht="12" customHeight="1" thickBot="1" thickTop="1">
      <c r="A251" s="236" t="str">
        <f>"Pomorski zakonik  
(Ur.l. RS, št. 26/2001, 21/2002, 110/2002-ZGO-1, 2/2004, 37/2004-UPB1, 98/2005, 49/2006, 120/2006-UPB2)"</f>
        <v>Pomorski zakonik  
(Ur.l. RS, št. 26/2001, 21/2002, 110/2002-ZGO-1, 2/2004, 37/2004-UPB1, 98/2005, 49/2006, 120/2006-UPB2)</v>
      </c>
      <c r="B251" s="239" t="s">
        <v>471</v>
      </c>
      <c r="C251" s="241" t="str">
        <f>"(37)"</f>
        <v>(37)</v>
      </c>
      <c r="D251" s="244"/>
      <c r="E251" s="257" t="s">
        <v>38</v>
      </c>
      <c r="F251" s="257" t="s">
        <v>39</v>
      </c>
      <c r="G251" s="261" t="s">
        <v>651</v>
      </c>
      <c r="H251" s="257" t="s">
        <v>896</v>
      </c>
      <c r="I251" s="259">
        <v>6</v>
      </c>
      <c r="J251" s="81" t="e">
        <f>CONCATENATE("AA ",#REF!,".",#REF!,".")</f>
        <v>#REF!</v>
      </c>
      <c r="K251" s="166" t="s">
        <v>59</v>
      </c>
      <c r="L251" s="166"/>
      <c r="M251" s="43">
        <v>1</v>
      </c>
      <c r="N251" s="183" t="s">
        <v>898</v>
      </c>
      <c r="O251" s="72" t="s">
        <v>315</v>
      </c>
      <c r="P251" s="29">
        <v>10</v>
      </c>
      <c r="Q251" s="29">
        <v>1</v>
      </c>
      <c r="R251" s="29" t="s">
        <v>342</v>
      </c>
      <c r="S251" s="30">
        <v>5.28</v>
      </c>
      <c r="T251" s="328">
        <v>4.4</v>
      </c>
      <c r="U251" s="328">
        <v>0.44</v>
      </c>
      <c r="V251" s="329">
        <v>0.1</v>
      </c>
    </row>
    <row r="252" spans="1:22" ht="12" customHeight="1" thickBot="1" thickTop="1">
      <c r="A252" s="237"/>
      <c r="B252" s="239"/>
      <c r="C252" s="242"/>
      <c r="D252" s="245"/>
      <c r="E252" s="257"/>
      <c r="F252" s="257"/>
      <c r="G252" s="261"/>
      <c r="H252" s="258"/>
      <c r="I252" s="259"/>
      <c r="J252" s="63" t="e">
        <f>CONCATENATE("AA ",#REF!,".",#REF!,".")</f>
        <v>#REF!</v>
      </c>
      <c r="K252" s="99" t="s">
        <v>115</v>
      </c>
      <c r="L252" s="99"/>
      <c r="M252" s="41">
        <v>6</v>
      </c>
      <c r="N252" s="183" t="s">
        <v>898</v>
      </c>
      <c r="O252" s="26" t="s">
        <v>315</v>
      </c>
      <c r="P252" s="17">
        <v>10</v>
      </c>
      <c r="Q252" s="17">
        <v>1</v>
      </c>
      <c r="R252" s="17" t="s">
        <v>342</v>
      </c>
      <c r="S252" s="15">
        <v>5.28</v>
      </c>
      <c r="T252" s="322">
        <v>4.4</v>
      </c>
      <c r="U252" s="322">
        <v>0.44</v>
      </c>
      <c r="V252" s="324">
        <v>0.1</v>
      </c>
    </row>
    <row r="253" spans="1:22" ht="24" customHeight="1" thickBot="1" thickTop="1">
      <c r="A253" s="237"/>
      <c r="B253" s="239"/>
      <c r="C253" s="242"/>
      <c r="D253" s="245"/>
      <c r="E253" s="257"/>
      <c r="F253" s="257"/>
      <c r="G253" s="261"/>
      <c r="H253" s="258"/>
      <c r="I253" s="259"/>
      <c r="J253" s="63" t="e">
        <f>CONCATENATE("AA ",#REF!,".",#REF!,".")</f>
        <v>#REF!</v>
      </c>
      <c r="K253" s="130" t="s">
        <v>472</v>
      </c>
      <c r="L253" s="130"/>
      <c r="M253" s="66">
        <v>3</v>
      </c>
      <c r="N253" s="183" t="s">
        <v>898</v>
      </c>
      <c r="O253" s="96" t="s">
        <v>315</v>
      </c>
      <c r="P253" s="68">
        <v>10</v>
      </c>
      <c r="Q253" s="68">
        <v>1</v>
      </c>
      <c r="R253" s="68" t="s">
        <v>343</v>
      </c>
      <c r="S253" s="15">
        <v>5.28</v>
      </c>
      <c r="T253" s="323">
        <v>0.88</v>
      </c>
      <c r="U253" s="323">
        <v>0.08800000000000002</v>
      </c>
      <c r="V253" s="324">
        <v>0.1</v>
      </c>
    </row>
    <row r="254" spans="1:22" ht="12" customHeight="1" thickBot="1" thickTop="1">
      <c r="A254" s="237"/>
      <c r="B254" s="239"/>
      <c r="C254" s="242"/>
      <c r="D254" s="245"/>
      <c r="E254" s="257"/>
      <c r="F254" s="257"/>
      <c r="G254" s="261"/>
      <c r="H254" s="258"/>
      <c r="I254" s="259"/>
      <c r="J254" s="64" t="e">
        <f>CONCATENATE("AA ",#REF!,".",#REF!,".")</f>
        <v>#REF!</v>
      </c>
      <c r="K254" s="130" t="s">
        <v>473</v>
      </c>
      <c r="L254" s="130" t="s">
        <v>899</v>
      </c>
      <c r="M254" s="66">
        <v>4</v>
      </c>
      <c r="N254" s="183" t="s">
        <v>898</v>
      </c>
      <c r="O254" s="96" t="s">
        <v>315</v>
      </c>
      <c r="P254" s="68">
        <v>10</v>
      </c>
      <c r="Q254" s="68">
        <v>1</v>
      </c>
      <c r="R254" s="68" t="s">
        <v>343</v>
      </c>
      <c r="S254" s="15">
        <v>5.28</v>
      </c>
      <c r="T254" s="323">
        <v>4.4</v>
      </c>
      <c r="U254" s="323">
        <v>0.44</v>
      </c>
      <c r="V254" s="324">
        <v>0.1</v>
      </c>
    </row>
    <row r="255" spans="1:22" ht="12" customHeight="1" thickBot="1" thickTop="1">
      <c r="A255" s="237"/>
      <c r="B255" s="239"/>
      <c r="C255" s="242"/>
      <c r="D255" s="245"/>
      <c r="E255" s="257"/>
      <c r="F255" s="257"/>
      <c r="G255" s="261"/>
      <c r="H255" s="258"/>
      <c r="I255" s="259"/>
      <c r="J255" s="64" t="e">
        <f>CONCATENATE("AA ",#REF!,".",#REF!,".")</f>
        <v>#REF!</v>
      </c>
      <c r="K255" s="130" t="s">
        <v>897</v>
      </c>
      <c r="L255" s="130"/>
      <c r="M255" s="66">
        <v>11</v>
      </c>
      <c r="N255" s="183" t="s">
        <v>898</v>
      </c>
      <c r="O255" s="96" t="s">
        <v>315</v>
      </c>
      <c r="P255" s="68">
        <v>10</v>
      </c>
      <c r="Q255" s="68">
        <v>1</v>
      </c>
      <c r="R255" s="68" t="s">
        <v>343</v>
      </c>
      <c r="S255" s="15">
        <v>5.28</v>
      </c>
      <c r="T255" s="323">
        <v>162.88</v>
      </c>
      <c r="U255" s="323">
        <v>146.592</v>
      </c>
      <c r="V255" s="324">
        <v>0.9</v>
      </c>
    </row>
    <row r="256" spans="1:22" s="80" customFormat="1" ht="12" customHeight="1" thickBot="1" thickTop="1">
      <c r="A256" s="286"/>
      <c r="B256" s="239"/>
      <c r="C256" s="242"/>
      <c r="D256" s="245"/>
      <c r="E256" s="257"/>
      <c r="F256" s="257"/>
      <c r="G256" s="261"/>
      <c r="H256" s="258"/>
      <c r="I256" s="259"/>
      <c r="J256" s="108" t="e">
        <f>CONCATENATE("AA ",#REF!,".",#REF!,".")</f>
        <v>#REF!</v>
      </c>
      <c r="K256" s="130" t="s">
        <v>111</v>
      </c>
      <c r="L256" s="130"/>
      <c r="M256" s="66">
        <v>10</v>
      </c>
      <c r="N256" s="194" t="s">
        <v>898</v>
      </c>
      <c r="O256" s="96" t="s">
        <v>315</v>
      </c>
      <c r="P256" s="68">
        <v>10</v>
      </c>
      <c r="Q256" s="68">
        <v>1</v>
      </c>
      <c r="R256" s="68" t="s">
        <v>343</v>
      </c>
      <c r="S256" s="69">
        <v>5.28</v>
      </c>
      <c r="T256" s="326">
        <v>0.88</v>
      </c>
      <c r="U256" s="326">
        <v>0.08800000000000002</v>
      </c>
      <c r="V256" s="327">
        <v>0.1</v>
      </c>
    </row>
    <row r="257" spans="1:22" ht="12" customHeight="1" thickBot="1" thickTop="1">
      <c r="A257" s="236" t="str">
        <f>"Pomorski zakonik  
(Ur.l. RS, št. 26/2001, 21/2002, 110/2002-ZGO-1, 2/2004, 37/2004-UPB1, 98/2005, 49/2006, 120/2006-UPB2)"</f>
        <v>Pomorski zakonik  
(Ur.l. RS, št. 26/2001, 21/2002, 110/2002-ZGO-1, 2/2004, 37/2004-UPB1, 98/2005, 49/2006, 120/2006-UPB2)</v>
      </c>
      <c r="B257" s="238" t="s">
        <v>117</v>
      </c>
      <c r="C257" s="241" t="str">
        <f>"(7)"</f>
        <v>(7)</v>
      </c>
      <c r="D257" s="244"/>
      <c r="E257" s="257" t="s">
        <v>38</v>
      </c>
      <c r="F257" s="257" t="s">
        <v>39</v>
      </c>
      <c r="G257" s="261" t="s">
        <v>595</v>
      </c>
      <c r="H257" s="257" t="s">
        <v>118</v>
      </c>
      <c r="I257" s="259">
        <v>3</v>
      </c>
      <c r="J257" s="62" t="e">
        <f>CONCATENATE("AA ",#REF!,".",#REF!,".")</f>
        <v>#REF!</v>
      </c>
      <c r="K257" s="150" t="s">
        <v>421</v>
      </c>
      <c r="L257" s="150"/>
      <c r="M257" s="42">
        <v>1</v>
      </c>
      <c r="N257" s="180" t="s">
        <v>900</v>
      </c>
      <c r="O257" s="27" t="s">
        <v>315</v>
      </c>
      <c r="P257" s="76">
        <v>0</v>
      </c>
      <c r="Q257" s="76">
        <v>1</v>
      </c>
      <c r="R257" s="76" t="s">
        <v>342</v>
      </c>
      <c r="S257" s="22">
        <v>9.37</v>
      </c>
      <c r="T257" s="320">
        <v>0</v>
      </c>
      <c r="U257" s="320">
        <v>0</v>
      </c>
      <c r="V257" s="329">
        <v>0.1</v>
      </c>
    </row>
    <row r="258" spans="1:22" ht="24.75" customHeight="1" thickBot="1" thickTop="1">
      <c r="A258" s="237"/>
      <c r="B258" s="239"/>
      <c r="C258" s="242"/>
      <c r="D258" s="245"/>
      <c r="E258" s="257"/>
      <c r="F258" s="257"/>
      <c r="G258" s="261"/>
      <c r="H258" s="258"/>
      <c r="I258" s="259"/>
      <c r="J258" s="63" t="e">
        <f>CONCATENATE("AA ",#REF!,".",#REF!,".")</f>
        <v>#REF!</v>
      </c>
      <c r="K258" s="166" t="s">
        <v>119</v>
      </c>
      <c r="L258" s="99" t="s">
        <v>901</v>
      </c>
      <c r="M258" s="41">
        <v>10</v>
      </c>
      <c r="N258" s="183" t="s">
        <v>900</v>
      </c>
      <c r="O258" s="26" t="s">
        <v>315</v>
      </c>
      <c r="P258" s="17">
        <v>0</v>
      </c>
      <c r="Q258" s="17">
        <v>1</v>
      </c>
      <c r="R258" s="17" t="s">
        <v>342</v>
      </c>
      <c r="S258" s="15">
        <v>9.37</v>
      </c>
      <c r="T258" s="322">
        <v>0</v>
      </c>
      <c r="U258" s="322">
        <v>0</v>
      </c>
      <c r="V258" s="324">
        <v>0.1</v>
      </c>
    </row>
    <row r="259" spans="1:22" ht="37.5" customHeight="1" thickBot="1" thickTop="1">
      <c r="A259" s="263"/>
      <c r="B259" s="240"/>
      <c r="C259" s="243"/>
      <c r="D259" s="246"/>
      <c r="E259" s="257"/>
      <c r="F259" s="257"/>
      <c r="G259" s="261"/>
      <c r="H259" s="258"/>
      <c r="I259" s="259"/>
      <c r="J259" s="79" t="e">
        <f>CONCATENATE("AA ",#REF!,".",#REF!,".")</f>
        <v>#REF!</v>
      </c>
      <c r="K259" s="131" t="s">
        <v>120</v>
      </c>
      <c r="L259" s="131"/>
      <c r="M259" s="44">
        <v>10</v>
      </c>
      <c r="N259" s="193" t="s">
        <v>900</v>
      </c>
      <c r="O259" s="97" t="s">
        <v>315</v>
      </c>
      <c r="P259" s="33">
        <v>0</v>
      </c>
      <c r="Q259" s="33">
        <v>1</v>
      </c>
      <c r="R259" s="33" t="s">
        <v>342</v>
      </c>
      <c r="S259" s="18">
        <v>9.37</v>
      </c>
      <c r="T259" s="326">
        <v>0</v>
      </c>
      <c r="U259" s="326">
        <v>0</v>
      </c>
      <c r="V259" s="327">
        <v>0.1</v>
      </c>
    </row>
    <row r="260" spans="1:22" ht="12" customHeight="1" thickBot="1" thickTop="1">
      <c r="A260" s="236" t="str">
        <f>"Pomorski zakonik  
(Ur.l. RS, št. 26/2001, 21/2002, 110/2002-ZGO-1, 2/2004, 37/2004-UPB1, 98/2005, 49/2006, 120/2006-UPB2)"</f>
        <v>Pomorski zakonik  
(Ur.l. RS, št. 26/2001, 21/2002, 110/2002-ZGO-1, 2/2004, 37/2004-UPB1, 98/2005, 49/2006, 120/2006-UPB2)</v>
      </c>
      <c r="B260" s="238" t="s">
        <v>498</v>
      </c>
      <c r="C260" s="241" t="s">
        <v>499</v>
      </c>
      <c r="D260" s="283" t="s">
        <v>180</v>
      </c>
      <c r="E260" s="257" t="s">
        <v>38</v>
      </c>
      <c r="F260" s="257" t="s">
        <v>39</v>
      </c>
      <c r="G260" s="261" t="s">
        <v>596</v>
      </c>
      <c r="H260" s="257" t="s">
        <v>238</v>
      </c>
      <c r="I260" s="259">
        <v>14</v>
      </c>
      <c r="J260" s="62" t="e">
        <f>CONCATENATE("AA ",#REF!,".",#REF!,".")</f>
        <v>#REF!</v>
      </c>
      <c r="K260" s="191" t="s">
        <v>421</v>
      </c>
      <c r="L260" s="226"/>
      <c r="M260" s="42">
        <v>4</v>
      </c>
      <c r="N260" s="191" t="s">
        <v>182</v>
      </c>
      <c r="O260" s="95" t="s">
        <v>183</v>
      </c>
      <c r="P260" s="76">
        <v>3</v>
      </c>
      <c r="Q260" s="76">
        <v>0.33</v>
      </c>
      <c r="R260" s="76" t="s">
        <v>342</v>
      </c>
      <c r="S260" s="22">
        <v>9.37</v>
      </c>
      <c r="T260" s="328">
        <v>1.54605</v>
      </c>
      <c r="U260" s="328">
        <v>0.154605</v>
      </c>
      <c r="V260" s="329">
        <v>0.1</v>
      </c>
    </row>
    <row r="261" spans="1:22" ht="12" customHeight="1" thickBot="1" thickTop="1">
      <c r="A261" s="237"/>
      <c r="B261" s="239"/>
      <c r="C261" s="242"/>
      <c r="D261" s="283"/>
      <c r="E261" s="257"/>
      <c r="F261" s="257"/>
      <c r="G261" s="261"/>
      <c r="H261" s="258"/>
      <c r="I261" s="259"/>
      <c r="J261" s="63" t="e">
        <f>CONCATENATE("AA ",#REF!,".",#REF!,".")</f>
        <v>#REF!</v>
      </c>
      <c r="K261" s="186" t="s">
        <v>124</v>
      </c>
      <c r="L261" s="227" t="s">
        <v>176</v>
      </c>
      <c r="M261" s="43">
        <v>5</v>
      </c>
      <c r="N261" s="186" t="s">
        <v>182</v>
      </c>
      <c r="O261" s="26" t="s">
        <v>183</v>
      </c>
      <c r="P261" s="17">
        <v>3</v>
      </c>
      <c r="Q261" s="17">
        <v>0.33</v>
      </c>
      <c r="R261" s="17" t="s">
        <v>343</v>
      </c>
      <c r="S261" s="15">
        <v>9.37</v>
      </c>
      <c r="T261" s="322">
        <v>743.5889999999999</v>
      </c>
      <c r="U261" s="322">
        <v>74.35889999999999</v>
      </c>
      <c r="V261" s="324">
        <v>0.1</v>
      </c>
    </row>
    <row r="262" spans="1:22" ht="12" customHeight="1" thickBot="1" thickTop="1">
      <c r="A262" s="237"/>
      <c r="B262" s="239"/>
      <c r="C262" s="242"/>
      <c r="D262" s="283"/>
      <c r="E262" s="257"/>
      <c r="F262" s="257"/>
      <c r="G262" s="261"/>
      <c r="H262" s="258"/>
      <c r="I262" s="259"/>
      <c r="J262" s="63" t="e">
        <f>CONCATENATE("AA ",#REF!,".",#REF!,".")</f>
        <v>#REF!</v>
      </c>
      <c r="K262" s="130" t="s">
        <v>126</v>
      </c>
      <c r="L262" s="228" t="s">
        <v>177</v>
      </c>
      <c r="M262" s="66">
        <v>10</v>
      </c>
      <c r="N262" s="186" t="s">
        <v>182</v>
      </c>
      <c r="O262" s="26" t="s">
        <v>183</v>
      </c>
      <c r="P262" s="68">
        <v>3</v>
      </c>
      <c r="Q262" s="68">
        <v>0.33</v>
      </c>
      <c r="R262" s="68" t="s">
        <v>343</v>
      </c>
      <c r="S262" s="69">
        <v>9.37</v>
      </c>
      <c r="T262" s="323">
        <v>1.1347049999999999</v>
      </c>
      <c r="U262" s="323">
        <v>0.11347049999999999</v>
      </c>
      <c r="V262" s="324">
        <v>0.1</v>
      </c>
    </row>
    <row r="263" spans="1:22" ht="12" customHeight="1" thickBot="1" thickTop="1">
      <c r="A263" s="237"/>
      <c r="B263" s="239"/>
      <c r="C263" s="242"/>
      <c r="D263" s="283"/>
      <c r="E263" s="257"/>
      <c r="F263" s="257"/>
      <c r="G263" s="261"/>
      <c r="H263" s="258"/>
      <c r="I263" s="259"/>
      <c r="J263" s="116" t="e">
        <f>CONCATENATE("AA ",#REF!,".",#REF!,".")</f>
        <v>#REF!</v>
      </c>
      <c r="K263" s="130" t="s">
        <v>181</v>
      </c>
      <c r="L263" s="228" t="s">
        <v>178</v>
      </c>
      <c r="M263" s="66">
        <v>10</v>
      </c>
      <c r="N263" s="194" t="s">
        <v>182</v>
      </c>
      <c r="O263" s="102" t="s">
        <v>183</v>
      </c>
      <c r="P263" s="68">
        <v>3</v>
      </c>
      <c r="Q263" s="68">
        <v>0.33</v>
      </c>
      <c r="R263" s="68" t="s">
        <v>416</v>
      </c>
      <c r="S263" s="69">
        <v>9.37</v>
      </c>
      <c r="T263" s="323">
        <v>149.273025</v>
      </c>
      <c r="U263" s="323">
        <v>74.6365125</v>
      </c>
      <c r="V263" s="325">
        <v>0.5</v>
      </c>
    </row>
    <row r="264" spans="1:22" s="82" customFormat="1" ht="12" customHeight="1" thickBot="1" thickTop="1">
      <c r="A264" s="236" t="str">
        <f>"Pomorski zakonik  
(Ur.l. RS, št. 26/2001, 21/2002, 110/2002-ZGO-1, 2/2004, 37/2004-UPB1, 98/2005, 49/2006, 120/2006-UPB2)"</f>
        <v>Pomorski zakonik  
(Ur.l. RS, št. 26/2001, 21/2002, 110/2002-ZGO-1, 2/2004, 37/2004-UPB1, 98/2005, 49/2006, 120/2006-UPB2)</v>
      </c>
      <c r="B264" s="238" t="s">
        <v>498</v>
      </c>
      <c r="C264" s="241" t="str">
        <f>"(7)"</f>
        <v>(7)</v>
      </c>
      <c r="D264" s="284" t="s">
        <v>180</v>
      </c>
      <c r="E264" s="257" t="s">
        <v>38</v>
      </c>
      <c r="F264" s="257" t="s">
        <v>39</v>
      </c>
      <c r="G264" s="261" t="s">
        <v>652</v>
      </c>
      <c r="H264" s="257" t="s">
        <v>684</v>
      </c>
      <c r="I264" s="259">
        <v>3</v>
      </c>
      <c r="J264" s="62" t="e">
        <f>CONCATENATE("AA ",#REF!,".",#REF!,".")</f>
        <v>#REF!</v>
      </c>
      <c r="K264" s="150" t="s">
        <v>127</v>
      </c>
      <c r="L264" s="229"/>
      <c r="M264" s="42">
        <v>3</v>
      </c>
      <c r="N264" s="191" t="s">
        <v>182</v>
      </c>
      <c r="O264" s="95" t="s">
        <v>183</v>
      </c>
      <c r="P264" s="76">
        <v>3</v>
      </c>
      <c r="Q264" s="76">
        <v>1</v>
      </c>
      <c r="R264" s="76" t="s">
        <v>342</v>
      </c>
      <c r="S264" s="22">
        <v>9.37</v>
      </c>
      <c r="T264" s="320">
        <v>4.685</v>
      </c>
      <c r="U264" s="320">
        <v>0.46849999999999997</v>
      </c>
      <c r="V264" s="321">
        <v>0.1</v>
      </c>
    </row>
    <row r="265" spans="1:22" s="1" customFormat="1" ht="12" customHeight="1" thickBot="1" thickTop="1">
      <c r="A265" s="237"/>
      <c r="B265" s="239"/>
      <c r="C265" s="242"/>
      <c r="D265" s="283"/>
      <c r="E265" s="257"/>
      <c r="F265" s="257"/>
      <c r="G265" s="261"/>
      <c r="H265" s="258"/>
      <c r="I265" s="259"/>
      <c r="J265" s="63" t="e">
        <f>CONCATENATE("AA ",#REF!,".",#REF!,".")</f>
        <v>#REF!</v>
      </c>
      <c r="K265" s="99" t="s">
        <v>128</v>
      </c>
      <c r="L265" s="227" t="s">
        <v>179</v>
      </c>
      <c r="M265" s="41">
        <v>5</v>
      </c>
      <c r="N265" s="186" t="s">
        <v>182</v>
      </c>
      <c r="O265" s="26" t="s">
        <v>183</v>
      </c>
      <c r="P265" s="17">
        <v>3</v>
      </c>
      <c r="Q265" s="17">
        <v>1</v>
      </c>
      <c r="R265" s="17" t="s">
        <v>343</v>
      </c>
      <c r="S265" s="15">
        <v>9.37</v>
      </c>
      <c r="T265" s="322">
        <v>14.055</v>
      </c>
      <c r="U265" s="322">
        <v>5.622</v>
      </c>
      <c r="V265" s="324">
        <v>0.4</v>
      </c>
    </row>
    <row r="266" spans="1:22" s="1" customFormat="1" ht="12" customHeight="1" thickBot="1" thickTop="1">
      <c r="A266" s="263"/>
      <c r="B266" s="240"/>
      <c r="C266" s="243"/>
      <c r="D266" s="285"/>
      <c r="E266" s="257"/>
      <c r="F266" s="257"/>
      <c r="G266" s="261"/>
      <c r="H266" s="258"/>
      <c r="I266" s="259"/>
      <c r="J266" s="114" t="e">
        <f>CONCATENATE("AA ",#REF!,".",#REF!,".")</f>
        <v>#REF!</v>
      </c>
      <c r="K266" s="130" t="s">
        <v>184</v>
      </c>
      <c r="L266" s="228"/>
      <c r="M266" s="66">
        <v>10</v>
      </c>
      <c r="N266" s="185" t="s">
        <v>182</v>
      </c>
      <c r="O266" s="96" t="s">
        <v>183</v>
      </c>
      <c r="P266" s="68">
        <v>3</v>
      </c>
      <c r="Q266" s="68">
        <v>1</v>
      </c>
      <c r="R266" s="68" t="s">
        <v>343</v>
      </c>
      <c r="S266" s="69">
        <v>9.37</v>
      </c>
      <c r="T266" s="323">
        <v>3.4384999999999994</v>
      </c>
      <c r="U266" s="323">
        <v>0.34385</v>
      </c>
      <c r="V266" s="325">
        <v>0.1</v>
      </c>
    </row>
    <row r="267" spans="1:22" s="82" customFormat="1" ht="12" customHeight="1" thickBot="1" thickTop="1">
      <c r="A267" s="236" t="str">
        <f>"Pomorski zakonik  
(Ur.l. RS, št. 26/2001, 21/2002, 110/2002-ZGO-1, 2/2004, 37/2004-UPB1, 98/2005, 49/2006, 120/2006-UPB2)"</f>
        <v>Pomorski zakonik  
(Ur.l. RS, št. 26/2001, 21/2002, 110/2002-ZGO-1, 2/2004, 37/2004-UPB1, 98/2005, 49/2006, 120/2006-UPB2)</v>
      </c>
      <c r="B267" s="238" t="s">
        <v>123</v>
      </c>
      <c r="C267" s="241" t="str">
        <f>"(19)"</f>
        <v>(19)</v>
      </c>
      <c r="D267" s="283" t="s">
        <v>180</v>
      </c>
      <c r="E267" s="257" t="s">
        <v>38</v>
      </c>
      <c r="F267" s="257" t="s">
        <v>39</v>
      </c>
      <c r="G267" s="261" t="s">
        <v>653</v>
      </c>
      <c r="H267" s="257" t="s">
        <v>686</v>
      </c>
      <c r="I267" s="259">
        <v>11</v>
      </c>
      <c r="J267" s="62" t="e">
        <f>CONCATENATE("AA ",#REF!,".",#REF!,".")</f>
        <v>#REF!</v>
      </c>
      <c r="K267" s="150" t="s">
        <v>59</v>
      </c>
      <c r="L267" s="229"/>
      <c r="M267" s="42">
        <v>1</v>
      </c>
      <c r="N267" s="191" t="s">
        <v>182</v>
      </c>
      <c r="O267" s="95" t="s">
        <v>183</v>
      </c>
      <c r="P267" s="76">
        <v>3</v>
      </c>
      <c r="Q267" s="76">
        <v>1</v>
      </c>
      <c r="R267" s="76" t="s">
        <v>342</v>
      </c>
      <c r="S267" s="22">
        <v>9.37</v>
      </c>
      <c r="T267" s="320">
        <v>4.685</v>
      </c>
      <c r="U267" s="320">
        <v>0.46849999999999997</v>
      </c>
      <c r="V267" s="321">
        <v>0.1</v>
      </c>
    </row>
    <row r="268" spans="1:22" ht="12" customHeight="1" thickBot="1" thickTop="1">
      <c r="A268" s="237"/>
      <c r="B268" s="239"/>
      <c r="C268" s="242"/>
      <c r="D268" s="283"/>
      <c r="E268" s="257"/>
      <c r="F268" s="257"/>
      <c r="G268" s="261"/>
      <c r="H268" s="258"/>
      <c r="I268" s="259"/>
      <c r="J268" s="63" t="e">
        <f>CONCATENATE("AA ",#REF!,".",#REF!,".")</f>
        <v>#REF!</v>
      </c>
      <c r="K268" s="99" t="s">
        <v>129</v>
      </c>
      <c r="L268" s="227"/>
      <c r="M268" s="41">
        <v>8</v>
      </c>
      <c r="N268" s="186" t="s">
        <v>182</v>
      </c>
      <c r="O268" s="26" t="s">
        <v>183</v>
      </c>
      <c r="P268" s="17">
        <v>3</v>
      </c>
      <c r="Q268" s="17">
        <v>1</v>
      </c>
      <c r="R268" s="17" t="s">
        <v>343</v>
      </c>
      <c r="S268" s="15">
        <v>9.37</v>
      </c>
      <c r="T268" s="322">
        <v>224.88</v>
      </c>
      <c r="U268" s="322">
        <v>67.464</v>
      </c>
      <c r="V268" s="324">
        <v>0.3</v>
      </c>
    </row>
    <row r="269" spans="1:22" ht="12" customHeight="1" thickBot="1" thickTop="1">
      <c r="A269" s="237"/>
      <c r="B269" s="239"/>
      <c r="C269" s="242"/>
      <c r="D269" s="283"/>
      <c r="E269" s="257"/>
      <c r="F269" s="257"/>
      <c r="G269" s="261"/>
      <c r="H269" s="258"/>
      <c r="I269" s="259"/>
      <c r="J269" s="114" t="e">
        <f>CONCATENATE("AA ",#REF!,".",#REF!,".")</f>
        <v>#REF!</v>
      </c>
      <c r="K269" s="130" t="s">
        <v>130</v>
      </c>
      <c r="L269" s="228"/>
      <c r="M269" s="66">
        <v>8</v>
      </c>
      <c r="N269" s="185" t="s">
        <v>182</v>
      </c>
      <c r="O269" s="96" t="s">
        <v>183</v>
      </c>
      <c r="P269" s="68">
        <v>3</v>
      </c>
      <c r="Q269" s="68">
        <v>1</v>
      </c>
      <c r="R269" s="68" t="s">
        <v>343</v>
      </c>
      <c r="S269" s="69">
        <v>9.37</v>
      </c>
      <c r="T269" s="323">
        <v>224.88</v>
      </c>
      <c r="U269" s="323">
        <v>67.464</v>
      </c>
      <c r="V269" s="325">
        <v>0.3</v>
      </c>
    </row>
    <row r="270" spans="1:22" s="82" customFormat="1" ht="12" customHeight="1" thickBot="1" thickTop="1">
      <c r="A270" s="236" t="str">
        <f>"Pomorski zakonik  
(Ur.l. RS, št. 26/2001, 21/2002, 110/2002-ZGO-1, 2/2004, 37/2004-UPB1, 98/2005, 49/2006, 120/2006-UPB2)"</f>
        <v>Pomorski zakonik  
(Ur.l. RS, št. 26/2001, 21/2002, 110/2002-ZGO-1, 2/2004, 37/2004-UPB1, 98/2005, 49/2006, 120/2006-UPB2)</v>
      </c>
      <c r="B270" s="238" t="s">
        <v>131</v>
      </c>
      <c r="C270" s="241" t="str">
        <f>"(3)"</f>
        <v>(3)</v>
      </c>
      <c r="D270" s="244"/>
      <c r="E270" s="257" t="s">
        <v>38</v>
      </c>
      <c r="F270" s="257" t="s">
        <v>39</v>
      </c>
      <c r="G270" s="261" t="s">
        <v>598</v>
      </c>
      <c r="H270" s="255" t="s">
        <v>685</v>
      </c>
      <c r="I270" s="259">
        <v>3</v>
      </c>
      <c r="J270" s="62" t="e">
        <f>CONCATENATE("AA ",#REF!,".",#REF!,".")</f>
        <v>#REF!</v>
      </c>
      <c r="K270" s="150" t="s">
        <v>421</v>
      </c>
      <c r="L270" s="150"/>
      <c r="M270" s="42">
        <v>1</v>
      </c>
      <c r="N270" s="180" t="s">
        <v>904</v>
      </c>
      <c r="O270" s="27" t="s">
        <v>315</v>
      </c>
      <c r="P270" s="76">
        <v>1</v>
      </c>
      <c r="Q270" s="76">
        <v>1</v>
      </c>
      <c r="R270" s="76" t="s">
        <v>342</v>
      </c>
      <c r="S270" s="22">
        <v>9.37</v>
      </c>
      <c r="T270" s="320">
        <v>0.7808333333333333</v>
      </c>
      <c r="U270" s="320">
        <v>0.07808333333333334</v>
      </c>
      <c r="V270" s="321">
        <v>0.1</v>
      </c>
    </row>
    <row r="271" spans="1:22" ht="12" customHeight="1" thickBot="1" thickTop="1">
      <c r="A271" s="237"/>
      <c r="B271" s="239"/>
      <c r="C271" s="242"/>
      <c r="D271" s="245"/>
      <c r="E271" s="257"/>
      <c r="F271" s="257"/>
      <c r="G271" s="261"/>
      <c r="H271" s="255"/>
      <c r="I271" s="259"/>
      <c r="J271" s="63" t="e">
        <f>CONCATENATE("AA ",#REF!,".",#REF!,".")</f>
        <v>#REF!</v>
      </c>
      <c r="K271" s="99" t="s">
        <v>906</v>
      </c>
      <c r="L271" s="99" t="s">
        <v>903</v>
      </c>
      <c r="M271" s="41">
        <v>3</v>
      </c>
      <c r="N271" s="186" t="s">
        <v>905</v>
      </c>
      <c r="O271" s="26" t="s">
        <v>315</v>
      </c>
      <c r="P271" s="17">
        <v>1</v>
      </c>
      <c r="Q271" s="17">
        <v>4</v>
      </c>
      <c r="R271" s="17" t="s">
        <v>343</v>
      </c>
      <c r="S271" s="15">
        <v>9.37</v>
      </c>
      <c r="T271" s="322">
        <v>9.57</v>
      </c>
      <c r="U271" s="322">
        <v>8.613</v>
      </c>
      <c r="V271" s="324">
        <v>0.9</v>
      </c>
    </row>
    <row r="272" spans="1:22" ht="12" customHeight="1" thickBot="1" thickTop="1">
      <c r="A272" s="237"/>
      <c r="B272" s="239"/>
      <c r="C272" s="242"/>
      <c r="D272" s="245"/>
      <c r="E272" s="257"/>
      <c r="F272" s="257"/>
      <c r="G272" s="261"/>
      <c r="H272" s="255"/>
      <c r="I272" s="259"/>
      <c r="J272" s="63" t="e">
        <f>CONCATENATE("AA ",#REF!,".",#REF!,".")</f>
        <v>#REF!</v>
      </c>
      <c r="K272" s="99" t="s">
        <v>902</v>
      </c>
      <c r="L272" s="99"/>
      <c r="M272" s="41">
        <v>10</v>
      </c>
      <c r="N272" s="186" t="s">
        <v>905</v>
      </c>
      <c r="O272" s="26" t="s">
        <v>315</v>
      </c>
      <c r="P272" s="17">
        <v>1</v>
      </c>
      <c r="Q272" s="17">
        <v>4</v>
      </c>
      <c r="R272" s="17" t="s">
        <v>342</v>
      </c>
      <c r="S272" s="15">
        <v>9.37</v>
      </c>
      <c r="T272" s="323">
        <v>18.74</v>
      </c>
      <c r="U272" s="323">
        <v>16.866</v>
      </c>
      <c r="V272" s="325">
        <v>0.9</v>
      </c>
    </row>
    <row r="273" spans="1:22" ht="12" customHeight="1" thickBot="1" thickTop="1">
      <c r="A273" s="236" t="str">
        <f>"Pomorski zakonik  
(Ur.l. RS, št. 26/2001, 21/2002, 110/2002-ZGO-1, 2/2004, 37/2004-UPB1, 98/2005, 49/2006, 120/2006-UPB2)"</f>
        <v>Pomorski zakonik  
(Ur.l. RS, št. 26/2001, 21/2002, 110/2002-ZGO-1, 2/2004, 37/2004-UPB1, 98/2005, 49/2006, 120/2006-UPB2)</v>
      </c>
      <c r="B273" s="238" t="s">
        <v>99</v>
      </c>
      <c r="C273" s="241" t="str">
        <f>"(65, 66)"</f>
        <v>(65, 66)</v>
      </c>
      <c r="D273" s="244"/>
      <c r="E273" s="257" t="s">
        <v>38</v>
      </c>
      <c r="F273" s="257" t="s">
        <v>39</v>
      </c>
      <c r="G273" s="261" t="s">
        <v>599</v>
      </c>
      <c r="H273" s="255" t="s">
        <v>908</v>
      </c>
      <c r="I273" s="259">
        <v>9</v>
      </c>
      <c r="J273" s="62" t="e">
        <f>CONCATENATE("AA ",#REF!,".",#REF!,".")</f>
        <v>#REF!</v>
      </c>
      <c r="K273" s="150" t="s">
        <v>59</v>
      </c>
      <c r="L273" s="150"/>
      <c r="M273" s="42">
        <v>1</v>
      </c>
      <c r="N273" s="180" t="s">
        <v>913</v>
      </c>
      <c r="O273" s="27" t="s">
        <v>262</v>
      </c>
      <c r="P273" s="76">
        <v>2</v>
      </c>
      <c r="Q273" s="76">
        <v>1</v>
      </c>
      <c r="R273" s="76" t="s">
        <v>342</v>
      </c>
      <c r="S273" s="22">
        <v>9.37</v>
      </c>
      <c r="T273" s="320">
        <v>1.5616666666666665</v>
      </c>
      <c r="U273" s="320">
        <v>0.15616666666666668</v>
      </c>
      <c r="V273" s="321">
        <v>0.1</v>
      </c>
    </row>
    <row r="274" spans="1:22" ht="12" customHeight="1" thickBot="1" thickTop="1">
      <c r="A274" s="237"/>
      <c r="B274" s="239"/>
      <c r="C274" s="242"/>
      <c r="D274" s="245"/>
      <c r="E274" s="257"/>
      <c r="F274" s="257"/>
      <c r="G274" s="261"/>
      <c r="H274" s="255"/>
      <c r="I274" s="259"/>
      <c r="J274" s="63" t="e">
        <f>CONCATENATE("AA ",#REF!,".",#REF!,".")</f>
        <v>#REF!</v>
      </c>
      <c r="K274" s="130" t="s">
        <v>916</v>
      </c>
      <c r="L274" s="130" t="s">
        <v>917</v>
      </c>
      <c r="M274" s="66">
        <v>11</v>
      </c>
      <c r="N274" s="186" t="s">
        <v>913</v>
      </c>
      <c r="O274" s="26" t="s">
        <v>262</v>
      </c>
      <c r="P274" s="17">
        <v>2</v>
      </c>
      <c r="Q274" s="17">
        <v>1</v>
      </c>
      <c r="R274" s="17" t="s">
        <v>343</v>
      </c>
      <c r="S274" s="15">
        <v>9.37</v>
      </c>
      <c r="T274" s="322">
        <v>37.48</v>
      </c>
      <c r="U274" s="322">
        <v>3.7479999999999998</v>
      </c>
      <c r="V274" s="324">
        <v>0.1</v>
      </c>
    </row>
    <row r="275" spans="1:22" ht="12" customHeight="1" thickBot="1" thickTop="1">
      <c r="A275" s="237"/>
      <c r="B275" s="239"/>
      <c r="C275" s="242"/>
      <c r="D275" s="245"/>
      <c r="E275" s="257"/>
      <c r="F275" s="257"/>
      <c r="G275" s="261"/>
      <c r="H275" s="255"/>
      <c r="I275" s="259"/>
      <c r="J275" s="63" t="e">
        <f>CONCATENATE("AA ",#REF!,".",#REF!,".")</f>
        <v>#REF!</v>
      </c>
      <c r="K275" s="130" t="s">
        <v>132</v>
      </c>
      <c r="L275" s="130" t="s">
        <v>932</v>
      </c>
      <c r="M275" s="66">
        <v>8</v>
      </c>
      <c r="N275" s="186" t="s">
        <v>913</v>
      </c>
      <c r="O275" s="26" t="s">
        <v>262</v>
      </c>
      <c r="P275" s="68">
        <v>2</v>
      </c>
      <c r="Q275" s="68">
        <v>0.2</v>
      </c>
      <c r="R275" s="68" t="s">
        <v>343</v>
      </c>
      <c r="S275" s="69">
        <v>9.37</v>
      </c>
      <c r="T275" s="323">
        <v>1052.472</v>
      </c>
      <c r="U275" s="323">
        <v>526.236</v>
      </c>
      <c r="V275" s="324">
        <v>0.5</v>
      </c>
    </row>
    <row r="276" spans="1:22" ht="12" customHeight="1" thickBot="1" thickTop="1">
      <c r="A276" s="237"/>
      <c r="B276" s="239"/>
      <c r="C276" s="242"/>
      <c r="D276" s="245"/>
      <c r="E276" s="257"/>
      <c r="F276" s="257"/>
      <c r="G276" s="261"/>
      <c r="H276" s="255"/>
      <c r="I276" s="259"/>
      <c r="J276" s="64" t="e">
        <f>CONCATENATE("AA ",#REF!,".",#REF!,".")</f>
        <v>#REF!</v>
      </c>
      <c r="K276" s="130" t="s">
        <v>437</v>
      </c>
      <c r="L276" s="130"/>
      <c r="M276" s="66">
        <v>10</v>
      </c>
      <c r="N276" s="186" t="s">
        <v>913</v>
      </c>
      <c r="O276" s="26" t="s">
        <v>262</v>
      </c>
      <c r="P276" s="68">
        <v>2</v>
      </c>
      <c r="Q276" s="68">
        <v>1</v>
      </c>
      <c r="R276" s="68" t="s">
        <v>343</v>
      </c>
      <c r="S276" s="69">
        <v>9.37</v>
      </c>
      <c r="T276" s="326">
        <v>2.292333333333333</v>
      </c>
      <c r="U276" s="326">
        <v>2.0631</v>
      </c>
      <c r="V276" s="327">
        <v>0.9</v>
      </c>
    </row>
    <row r="277" spans="1:22" ht="12" customHeight="1" thickBot="1" thickTop="1">
      <c r="A277" s="236" t="str">
        <f>"Pomorski zakonik  
(Ur.l. RS, št. 26/2001, 21/2002, 110/2002-ZGO-1, 2/2004, 37/2004-UPB1, 98/2005, 49/2006, 120/2006-UPB2)"</f>
        <v>Pomorski zakonik  
(Ur.l. RS, št. 26/2001, 21/2002, 110/2002-ZGO-1, 2/2004, 37/2004-UPB1, 98/2005, 49/2006, 120/2006-UPB2)</v>
      </c>
      <c r="B277" s="238" t="s">
        <v>99</v>
      </c>
      <c r="C277" s="241" t="str">
        <f>"(96)"</f>
        <v>(96)</v>
      </c>
      <c r="D277" s="244"/>
      <c r="E277" s="257" t="s">
        <v>38</v>
      </c>
      <c r="F277" s="257" t="s">
        <v>39</v>
      </c>
      <c r="G277" s="261" t="s">
        <v>600</v>
      </c>
      <c r="H277" s="255" t="s">
        <v>907</v>
      </c>
      <c r="I277" s="259">
        <v>9</v>
      </c>
      <c r="J277" s="62" t="e">
        <f>CONCATENATE("AA ",#REF!,".",#REF!,".")</f>
        <v>#REF!</v>
      </c>
      <c r="K277" s="150" t="s">
        <v>59</v>
      </c>
      <c r="L277" s="150"/>
      <c r="M277" s="42">
        <v>1</v>
      </c>
      <c r="N277" s="180" t="s">
        <v>913</v>
      </c>
      <c r="O277" s="27" t="s">
        <v>262</v>
      </c>
      <c r="P277" s="76">
        <v>2</v>
      </c>
      <c r="Q277" s="76">
        <v>0.2</v>
      </c>
      <c r="R277" s="76" t="s">
        <v>342</v>
      </c>
      <c r="S277" s="22">
        <v>9.37</v>
      </c>
      <c r="T277" s="328">
        <v>0.31233333333333335</v>
      </c>
      <c r="U277" s="328">
        <v>0.031233333333333335</v>
      </c>
      <c r="V277" s="329">
        <v>0.1</v>
      </c>
    </row>
    <row r="278" spans="1:22" ht="12" customHeight="1" thickBot="1" thickTop="1">
      <c r="A278" s="237"/>
      <c r="B278" s="239"/>
      <c r="C278" s="242"/>
      <c r="D278" s="245"/>
      <c r="E278" s="257"/>
      <c r="F278" s="257"/>
      <c r="G278" s="261"/>
      <c r="H278" s="255"/>
      <c r="I278" s="259"/>
      <c r="J278" s="63" t="e">
        <f>CONCATENATE("AA ",#REF!,".",#REF!,".")</f>
        <v>#REF!</v>
      </c>
      <c r="K278" s="99" t="s">
        <v>911</v>
      </c>
      <c r="L278" s="99" t="s">
        <v>910</v>
      </c>
      <c r="M278" s="41">
        <v>4</v>
      </c>
      <c r="N278" s="186" t="s">
        <v>913</v>
      </c>
      <c r="O278" s="26" t="s">
        <v>262</v>
      </c>
      <c r="P278" s="17">
        <v>2</v>
      </c>
      <c r="Q278" s="17">
        <v>0.2</v>
      </c>
      <c r="R278" s="17" t="s">
        <v>343</v>
      </c>
      <c r="S278" s="15">
        <v>9.37</v>
      </c>
      <c r="T278" s="322">
        <v>29.983999999999998</v>
      </c>
      <c r="U278" s="322">
        <v>2.9984</v>
      </c>
      <c r="V278" s="324">
        <v>0.1</v>
      </c>
    </row>
    <row r="279" spans="1:22" ht="12" customHeight="1" thickBot="1" thickTop="1">
      <c r="A279" s="237"/>
      <c r="B279" s="239"/>
      <c r="C279" s="242"/>
      <c r="D279" s="245"/>
      <c r="E279" s="257"/>
      <c r="F279" s="257"/>
      <c r="G279" s="261"/>
      <c r="H279" s="255"/>
      <c r="I279" s="259"/>
      <c r="J279" s="63" t="e">
        <f>CONCATENATE("AA ",#REF!,".",#REF!,".")</f>
        <v>#REF!</v>
      </c>
      <c r="K279" s="130" t="s">
        <v>912</v>
      </c>
      <c r="L279" s="130"/>
      <c r="M279" s="66">
        <v>8</v>
      </c>
      <c r="N279" s="186" t="s">
        <v>913</v>
      </c>
      <c r="O279" s="26" t="s">
        <v>262</v>
      </c>
      <c r="P279" s="68">
        <v>2</v>
      </c>
      <c r="Q279" s="68">
        <v>0.2</v>
      </c>
      <c r="R279" s="68" t="s">
        <v>343</v>
      </c>
      <c r="S279" s="69">
        <v>9.37</v>
      </c>
      <c r="T279" s="323">
        <v>400.0624666666667</v>
      </c>
      <c r="U279" s="323">
        <v>40.00624666666667</v>
      </c>
      <c r="V279" s="325">
        <v>0.1</v>
      </c>
    </row>
    <row r="280" spans="1:22" ht="12" customHeight="1" thickBot="1" thickTop="1">
      <c r="A280" s="236" t="str">
        <f>"Pomorski zakonik  
(Ur.l. RS, št. 26/2001, 21/2002, 110/2002-ZGO-1, 2/2004, 37/2004-UPB1, 98/2005, 49/2006, 120/2006-UPB2)"</f>
        <v>Pomorski zakonik  
(Ur.l. RS, št. 26/2001, 21/2002, 110/2002-ZGO-1, 2/2004, 37/2004-UPB1, 98/2005, 49/2006, 120/2006-UPB2)</v>
      </c>
      <c r="B280" s="238" t="s">
        <v>99</v>
      </c>
      <c r="C280" s="241" t="str">
        <f>"(68, 69, 70)"</f>
        <v>(68, 69, 70)</v>
      </c>
      <c r="D280" s="244"/>
      <c r="E280" s="257" t="s">
        <v>38</v>
      </c>
      <c r="F280" s="257" t="s">
        <v>39</v>
      </c>
      <c r="G280" s="261" t="s">
        <v>601</v>
      </c>
      <c r="H280" s="255" t="s">
        <v>909</v>
      </c>
      <c r="I280" s="259">
        <v>6</v>
      </c>
      <c r="J280" s="62" t="e">
        <f>CONCATENATE("AA ",#REF!,".",#REF!,".")</f>
        <v>#REF!</v>
      </c>
      <c r="K280" s="150" t="s">
        <v>59</v>
      </c>
      <c r="L280" s="150" t="s">
        <v>926</v>
      </c>
      <c r="M280" s="42">
        <v>1</v>
      </c>
      <c r="N280" s="180" t="s">
        <v>913</v>
      </c>
      <c r="O280" s="27" t="s">
        <v>262</v>
      </c>
      <c r="P280" s="76">
        <v>2</v>
      </c>
      <c r="Q280" s="76">
        <v>0.2</v>
      </c>
      <c r="R280" s="76" t="s">
        <v>342</v>
      </c>
      <c r="S280" s="22">
        <v>9.37</v>
      </c>
      <c r="T280" s="320">
        <v>0.6246666666666667</v>
      </c>
      <c r="U280" s="320">
        <v>0.06246666666666667</v>
      </c>
      <c r="V280" s="321">
        <v>0.1</v>
      </c>
    </row>
    <row r="281" spans="1:22" ht="12" customHeight="1" thickBot="1" thickTop="1">
      <c r="A281" s="237"/>
      <c r="B281" s="239"/>
      <c r="C281" s="242"/>
      <c r="D281" s="245"/>
      <c r="E281" s="257"/>
      <c r="F281" s="257"/>
      <c r="G281" s="261"/>
      <c r="H281" s="255"/>
      <c r="I281" s="259"/>
      <c r="J281" s="63" t="e">
        <f>CONCATENATE("AA ",#REF!,".",#REF!,".")</f>
        <v>#REF!</v>
      </c>
      <c r="K281" s="99" t="s">
        <v>438</v>
      </c>
      <c r="L281" s="99"/>
      <c r="M281" s="41">
        <v>6</v>
      </c>
      <c r="N281" s="186" t="s">
        <v>913</v>
      </c>
      <c r="O281" s="26" t="s">
        <v>262</v>
      </c>
      <c r="P281" s="17">
        <v>2</v>
      </c>
      <c r="Q281" s="17">
        <v>0.2</v>
      </c>
      <c r="R281" s="17" t="s">
        <v>343</v>
      </c>
      <c r="S281" s="15">
        <v>9.37</v>
      </c>
      <c r="T281" s="322">
        <v>1.2893333333333334</v>
      </c>
      <c r="U281" s="322">
        <v>0.6446666666666667</v>
      </c>
      <c r="V281" s="324">
        <v>0.5</v>
      </c>
    </row>
    <row r="282" spans="1:22" ht="72.75" customHeight="1" thickBot="1" thickTop="1">
      <c r="A282" s="237"/>
      <c r="B282" s="239"/>
      <c r="C282" s="242"/>
      <c r="D282" s="245"/>
      <c r="E282" s="257"/>
      <c r="F282" s="257"/>
      <c r="G282" s="261"/>
      <c r="H282" s="255"/>
      <c r="I282" s="259"/>
      <c r="J282" s="63" t="e">
        <f>CONCATENATE("AA ",#REF!,".",#REF!,".")</f>
        <v>#REF!</v>
      </c>
      <c r="K282" s="130" t="s">
        <v>915</v>
      </c>
      <c r="L282" s="99" t="s">
        <v>925</v>
      </c>
      <c r="M282" s="66">
        <v>3</v>
      </c>
      <c r="N282" s="186" t="s">
        <v>913</v>
      </c>
      <c r="O282" s="26" t="s">
        <v>262</v>
      </c>
      <c r="P282" s="68">
        <v>2</v>
      </c>
      <c r="Q282" s="17">
        <v>0.2</v>
      </c>
      <c r="R282" s="68" t="s">
        <v>343</v>
      </c>
      <c r="S282" s="69">
        <v>9.37</v>
      </c>
      <c r="T282" s="323">
        <v>3.808</v>
      </c>
      <c r="U282" s="323">
        <v>0.3808</v>
      </c>
      <c r="V282" s="324">
        <v>0.1</v>
      </c>
    </row>
    <row r="283" spans="1:22" ht="12" customHeight="1" thickBot="1" thickTop="1">
      <c r="A283" s="237"/>
      <c r="B283" s="239"/>
      <c r="C283" s="242"/>
      <c r="D283" s="245"/>
      <c r="E283" s="257"/>
      <c r="F283" s="257"/>
      <c r="G283" s="261"/>
      <c r="H283" s="255"/>
      <c r="I283" s="259"/>
      <c r="J283" s="64" t="e">
        <f>CONCATENATE("AA ",#REF!,".",#REF!,".")</f>
        <v>#REF!</v>
      </c>
      <c r="K283" s="130" t="s">
        <v>100</v>
      </c>
      <c r="L283" s="130"/>
      <c r="M283" s="66">
        <v>10</v>
      </c>
      <c r="N283" s="186" t="s">
        <v>913</v>
      </c>
      <c r="O283" s="26" t="s">
        <v>262</v>
      </c>
      <c r="P283" s="68">
        <v>2</v>
      </c>
      <c r="Q283" s="17">
        <v>0.2</v>
      </c>
      <c r="R283" s="68" t="s">
        <v>343</v>
      </c>
      <c r="S283" s="69">
        <v>9.37</v>
      </c>
      <c r="T283" s="323">
        <v>0.45846666666666663</v>
      </c>
      <c r="U283" s="323">
        <v>0.41262</v>
      </c>
      <c r="V283" s="324">
        <v>0.9</v>
      </c>
    </row>
    <row r="284" spans="1:22" ht="12" customHeight="1" thickBot="1" thickTop="1">
      <c r="A284" s="237"/>
      <c r="B284" s="239"/>
      <c r="C284" s="242"/>
      <c r="D284" s="245"/>
      <c r="E284" s="257"/>
      <c r="F284" s="257"/>
      <c r="G284" s="261"/>
      <c r="H284" s="255"/>
      <c r="I284" s="259"/>
      <c r="J284" s="64" t="e">
        <f>CONCATENATE("AA ",#REF!,".",#REF!,".")</f>
        <v>#REF!</v>
      </c>
      <c r="K284" s="130" t="s">
        <v>914</v>
      </c>
      <c r="L284" s="130" t="s">
        <v>927</v>
      </c>
      <c r="M284" s="66">
        <v>8</v>
      </c>
      <c r="N284" s="186" t="s">
        <v>913</v>
      </c>
      <c r="O284" s="26" t="s">
        <v>262</v>
      </c>
      <c r="P284" s="68">
        <v>2</v>
      </c>
      <c r="Q284" s="17">
        <v>0.2</v>
      </c>
      <c r="R284" s="68" t="s">
        <v>343</v>
      </c>
      <c r="S284" s="69">
        <v>9.37</v>
      </c>
      <c r="T284" s="326">
        <v>7.4959999999999996</v>
      </c>
      <c r="U284" s="326">
        <v>6.7463999999999995</v>
      </c>
      <c r="V284" s="327">
        <v>0.9</v>
      </c>
    </row>
    <row r="285" spans="1:22" ht="12" customHeight="1" thickBot="1" thickTop="1">
      <c r="A285" s="236" t="str">
        <f>"Pomorski zakonik  
(Ur.l. RS, št. 26/2001, 21/2002, 110/2002-ZGO-1, 2/2004, 37/2004-UPB1, 98/2005, 49/2006, 120/2006-UPB2)"</f>
        <v>Pomorski zakonik  
(Ur.l. RS, št. 26/2001, 21/2002, 110/2002-ZGO-1, 2/2004, 37/2004-UPB1, 98/2005, 49/2006, 120/2006-UPB2)</v>
      </c>
      <c r="B285" s="239" t="s">
        <v>99</v>
      </c>
      <c r="C285" s="247" t="s">
        <v>442</v>
      </c>
      <c r="D285" s="244"/>
      <c r="E285" s="257" t="s">
        <v>38</v>
      </c>
      <c r="F285" s="257" t="s">
        <v>39</v>
      </c>
      <c r="G285" s="261" t="s">
        <v>602</v>
      </c>
      <c r="H285" s="255" t="s">
        <v>687</v>
      </c>
      <c r="I285" s="259">
        <v>6</v>
      </c>
      <c r="J285" s="62" t="e">
        <f>CONCATENATE("AA ",#REF!,".",#REF!,".")</f>
        <v>#REF!</v>
      </c>
      <c r="K285" s="150" t="s">
        <v>59</v>
      </c>
      <c r="L285" s="150"/>
      <c r="M285" s="42">
        <v>1</v>
      </c>
      <c r="N285" s="191" t="s">
        <v>929</v>
      </c>
      <c r="O285" s="27" t="s">
        <v>315</v>
      </c>
      <c r="P285" s="76">
        <v>900</v>
      </c>
      <c r="Q285" s="76">
        <v>1</v>
      </c>
      <c r="R285" s="76" t="s">
        <v>342</v>
      </c>
      <c r="S285" s="125">
        <v>5.28</v>
      </c>
      <c r="T285" s="328">
        <v>396</v>
      </c>
      <c r="U285" s="328">
        <v>39.6</v>
      </c>
      <c r="V285" s="329">
        <v>0.1</v>
      </c>
    </row>
    <row r="286" spans="1:22" ht="12" customHeight="1" thickBot="1" thickTop="1">
      <c r="A286" s="237"/>
      <c r="B286" s="239"/>
      <c r="C286" s="248"/>
      <c r="D286" s="245"/>
      <c r="E286" s="257"/>
      <c r="F286" s="257"/>
      <c r="G286" s="261"/>
      <c r="H286" s="255"/>
      <c r="I286" s="259"/>
      <c r="J286" s="63" t="e">
        <f>CONCATENATE("AA ",#REF!,".",#REF!,".")</f>
        <v>#REF!</v>
      </c>
      <c r="K286" s="99" t="s">
        <v>94</v>
      </c>
      <c r="L286" s="99" t="s">
        <v>928</v>
      </c>
      <c r="M286" s="41">
        <v>6</v>
      </c>
      <c r="N286" s="186" t="s">
        <v>929</v>
      </c>
      <c r="O286" s="26" t="s">
        <v>315</v>
      </c>
      <c r="P286" s="17">
        <v>900</v>
      </c>
      <c r="Q286" s="17">
        <v>1</v>
      </c>
      <c r="R286" s="17" t="s">
        <v>343</v>
      </c>
      <c r="S286" s="15">
        <v>5.28</v>
      </c>
      <c r="T286" s="322">
        <v>396</v>
      </c>
      <c r="U286" s="322">
        <v>39.6</v>
      </c>
      <c r="V286" s="324">
        <v>0.1</v>
      </c>
    </row>
    <row r="287" spans="1:22" ht="12" customHeight="1" thickBot="1" thickTop="1">
      <c r="A287" s="237"/>
      <c r="B287" s="239"/>
      <c r="C287" s="248"/>
      <c r="D287" s="245"/>
      <c r="E287" s="257"/>
      <c r="F287" s="257"/>
      <c r="G287" s="261"/>
      <c r="H287" s="255"/>
      <c r="I287" s="259"/>
      <c r="J287" s="63" t="e">
        <f>CONCATENATE("AA ",#REF!,".",#REF!,".")</f>
        <v>#REF!</v>
      </c>
      <c r="K287" s="130" t="s">
        <v>443</v>
      </c>
      <c r="L287" s="130"/>
      <c r="M287" s="66">
        <v>3</v>
      </c>
      <c r="N287" s="186" t="s">
        <v>929</v>
      </c>
      <c r="O287" s="96" t="s">
        <v>315</v>
      </c>
      <c r="P287" s="68">
        <v>870</v>
      </c>
      <c r="Q287" s="17">
        <v>1</v>
      </c>
      <c r="R287" s="68" t="s">
        <v>343</v>
      </c>
      <c r="S287" s="15">
        <v>5.28</v>
      </c>
      <c r="T287" s="323">
        <v>76.56</v>
      </c>
      <c r="U287" s="323">
        <v>7.656000000000001</v>
      </c>
      <c r="V287" s="324">
        <v>0.1</v>
      </c>
    </row>
    <row r="288" spans="1:22" ht="12" customHeight="1" thickBot="1" thickTop="1">
      <c r="A288" s="237"/>
      <c r="B288" s="239"/>
      <c r="C288" s="248"/>
      <c r="D288" s="245"/>
      <c r="E288" s="257"/>
      <c r="F288" s="257"/>
      <c r="G288" s="261"/>
      <c r="H288" s="255"/>
      <c r="I288" s="259"/>
      <c r="J288" s="64" t="e">
        <f>CONCATENATE("AA ",#REF!,".",#REF!,".")</f>
        <v>#REF!</v>
      </c>
      <c r="K288" s="130" t="s">
        <v>930</v>
      </c>
      <c r="L288" s="130"/>
      <c r="M288" s="66">
        <v>11</v>
      </c>
      <c r="N288" s="186" t="s">
        <v>929</v>
      </c>
      <c r="O288" s="96" t="s">
        <v>315</v>
      </c>
      <c r="P288" s="68">
        <v>30</v>
      </c>
      <c r="Q288" s="17">
        <v>1</v>
      </c>
      <c r="R288" s="68" t="s">
        <v>343</v>
      </c>
      <c r="S288" s="15">
        <v>5.28</v>
      </c>
      <c r="T288" s="323">
        <v>3752.64</v>
      </c>
      <c r="U288" s="323">
        <v>375.264</v>
      </c>
      <c r="V288" s="324">
        <v>0.1</v>
      </c>
    </row>
    <row r="289" spans="1:22" ht="12" customHeight="1" thickBot="1" thickTop="1">
      <c r="A289" s="237"/>
      <c r="B289" s="239"/>
      <c r="C289" s="248"/>
      <c r="D289" s="245"/>
      <c r="E289" s="257"/>
      <c r="F289" s="257"/>
      <c r="G289" s="261"/>
      <c r="H289" s="255"/>
      <c r="I289" s="259"/>
      <c r="J289" s="64" t="e">
        <f>CONCATENATE("AA ",#REF!,".",#REF!,".")</f>
        <v>#REF!</v>
      </c>
      <c r="K289" s="130" t="s">
        <v>100</v>
      </c>
      <c r="L289" s="130"/>
      <c r="M289" s="66">
        <v>10</v>
      </c>
      <c r="N289" s="183" t="s">
        <v>929</v>
      </c>
      <c r="O289" s="96" t="s">
        <v>315</v>
      </c>
      <c r="P289" s="68">
        <v>900</v>
      </c>
      <c r="Q289" s="17">
        <v>1</v>
      </c>
      <c r="R289" s="68" t="s">
        <v>343</v>
      </c>
      <c r="S289" s="30">
        <v>5.28</v>
      </c>
      <c r="T289" s="323">
        <v>970.2</v>
      </c>
      <c r="U289" s="323">
        <v>97.02</v>
      </c>
      <c r="V289" s="325">
        <v>0.1</v>
      </c>
    </row>
    <row r="290" spans="1:22" ht="12" customHeight="1" thickBot="1" thickTop="1">
      <c r="A290" s="236" t="str">
        <f>"Pomorski zakonik  
(Ur.l. RS, št. 26/2001, 21/2002, 110/2002-ZGO-1, 2/2004, 37/2004-UPB1, 98/2005, 49/2006, 120/2006-UPB2)"</f>
        <v>Pomorski zakonik  
(Ur.l. RS, št. 26/2001, 21/2002, 110/2002-ZGO-1, 2/2004, 37/2004-UPB1, 98/2005, 49/2006, 120/2006-UPB2)</v>
      </c>
      <c r="B290" s="239" t="s">
        <v>99</v>
      </c>
      <c r="C290" s="247" t="s">
        <v>444</v>
      </c>
      <c r="D290" s="244"/>
      <c r="E290" s="257" t="s">
        <v>38</v>
      </c>
      <c r="F290" s="257" t="s">
        <v>39</v>
      </c>
      <c r="G290" s="261" t="s">
        <v>603</v>
      </c>
      <c r="H290" s="255" t="s">
        <v>322</v>
      </c>
      <c r="I290" s="259">
        <v>6</v>
      </c>
      <c r="J290" s="62" t="e">
        <f>CONCATENATE("AA ",#REF!,".",#REF!,".")</f>
        <v>#REF!</v>
      </c>
      <c r="K290" s="150" t="s">
        <v>59</v>
      </c>
      <c r="L290" s="150"/>
      <c r="M290" s="42">
        <v>1</v>
      </c>
      <c r="N290" s="191" t="s">
        <v>929</v>
      </c>
      <c r="O290" s="27" t="s">
        <v>315</v>
      </c>
      <c r="P290" s="76">
        <v>900</v>
      </c>
      <c r="Q290" s="76">
        <v>1</v>
      </c>
      <c r="R290" s="76" t="s">
        <v>342</v>
      </c>
      <c r="S290" s="125">
        <v>5.28</v>
      </c>
      <c r="T290" s="320">
        <v>396</v>
      </c>
      <c r="U290" s="320">
        <v>39.6</v>
      </c>
      <c r="V290" s="321">
        <v>0.1</v>
      </c>
    </row>
    <row r="291" spans="1:22" ht="12" customHeight="1" thickBot="1" thickTop="1">
      <c r="A291" s="237"/>
      <c r="B291" s="239"/>
      <c r="C291" s="248"/>
      <c r="D291" s="245"/>
      <c r="E291" s="257"/>
      <c r="F291" s="257"/>
      <c r="G291" s="261"/>
      <c r="H291" s="255"/>
      <c r="I291" s="259"/>
      <c r="J291" s="63" t="e">
        <f>CONCATENATE("AA ",#REF!,".",#REF!,".")</f>
        <v>#REF!</v>
      </c>
      <c r="K291" s="99" t="s">
        <v>94</v>
      </c>
      <c r="L291" s="99" t="s">
        <v>928</v>
      </c>
      <c r="M291" s="41">
        <v>6</v>
      </c>
      <c r="N291" s="186" t="s">
        <v>929</v>
      </c>
      <c r="O291" s="26" t="s">
        <v>315</v>
      </c>
      <c r="P291" s="17">
        <v>900</v>
      </c>
      <c r="Q291" s="17">
        <v>1</v>
      </c>
      <c r="R291" s="17" t="s">
        <v>343</v>
      </c>
      <c r="S291" s="15">
        <v>5.28</v>
      </c>
      <c r="T291" s="322">
        <v>396</v>
      </c>
      <c r="U291" s="322">
        <v>39.6</v>
      </c>
      <c r="V291" s="324">
        <v>0.1</v>
      </c>
    </row>
    <row r="292" spans="1:22" ht="12" customHeight="1" thickBot="1" thickTop="1">
      <c r="A292" s="237"/>
      <c r="B292" s="239"/>
      <c r="C292" s="248"/>
      <c r="D292" s="245"/>
      <c r="E292" s="257"/>
      <c r="F292" s="257"/>
      <c r="G292" s="261"/>
      <c r="H292" s="255"/>
      <c r="I292" s="259"/>
      <c r="J292" s="63" t="e">
        <f>CONCATENATE("AA ",#REF!,".",#REF!,".")</f>
        <v>#REF!</v>
      </c>
      <c r="K292" s="130" t="s">
        <v>443</v>
      </c>
      <c r="L292" s="130"/>
      <c r="M292" s="66">
        <v>3</v>
      </c>
      <c r="N292" s="186" t="s">
        <v>929</v>
      </c>
      <c r="O292" s="96" t="s">
        <v>315</v>
      </c>
      <c r="P292" s="68">
        <v>900</v>
      </c>
      <c r="Q292" s="17">
        <v>1</v>
      </c>
      <c r="R292" s="68" t="s">
        <v>343</v>
      </c>
      <c r="S292" s="15">
        <v>5.28</v>
      </c>
      <c r="T292" s="323">
        <v>79.2</v>
      </c>
      <c r="U292" s="323">
        <v>7.92</v>
      </c>
      <c r="V292" s="324">
        <v>0.1</v>
      </c>
    </row>
    <row r="293" spans="1:22" ht="12" customHeight="1" thickBot="1" thickTop="1">
      <c r="A293" s="237"/>
      <c r="B293" s="239"/>
      <c r="C293" s="248"/>
      <c r="D293" s="245"/>
      <c r="E293" s="257"/>
      <c r="F293" s="257"/>
      <c r="G293" s="261"/>
      <c r="H293" s="255"/>
      <c r="I293" s="259"/>
      <c r="J293" s="64" t="e">
        <f>CONCATENATE("AA ",#REF!,".",#REF!,".")</f>
        <v>#REF!</v>
      </c>
      <c r="K293" s="130" t="s">
        <v>100</v>
      </c>
      <c r="L293" s="130"/>
      <c r="M293" s="66">
        <v>10</v>
      </c>
      <c r="N293" s="186" t="s">
        <v>929</v>
      </c>
      <c r="O293" s="96" t="s">
        <v>315</v>
      </c>
      <c r="P293" s="68">
        <v>900</v>
      </c>
      <c r="Q293" s="17">
        <v>1</v>
      </c>
      <c r="R293" s="68" t="s">
        <v>343</v>
      </c>
      <c r="S293" s="15">
        <v>5.28</v>
      </c>
      <c r="T293" s="326">
        <v>970.2</v>
      </c>
      <c r="U293" s="326">
        <v>97.02</v>
      </c>
      <c r="V293" s="327">
        <v>0.1</v>
      </c>
    </row>
    <row r="294" spans="1:22" ht="12" customHeight="1" thickBot="1" thickTop="1">
      <c r="A294" s="236" t="str">
        <f>"Pomorski zakonik  
(Ur.l. RS, št. 26/2001, 21/2002, 110/2002-ZGO-1, 2/2004, 37/2004-UPB1, 98/2005, 49/2006, 120/2006-UPB2)"</f>
        <v>Pomorski zakonik  
(Ur.l. RS, št. 26/2001, 21/2002, 110/2002-ZGO-1, 2/2004, 37/2004-UPB1, 98/2005, 49/2006, 120/2006-UPB2)</v>
      </c>
      <c r="B294" s="239" t="s">
        <v>99</v>
      </c>
      <c r="C294" s="247" t="s">
        <v>444</v>
      </c>
      <c r="D294" s="244"/>
      <c r="E294" s="257" t="s">
        <v>38</v>
      </c>
      <c r="F294" s="257" t="s">
        <v>39</v>
      </c>
      <c r="G294" s="261" t="s">
        <v>604</v>
      </c>
      <c r="H294" s="255" t="s">
        <v>324</v>
      </c>
      <c r="I294" s="259">
        <v>6</v>
      </c>
      <c r="J294" s="62" t="e">
        <f>CONCATENATE("AA ",#REF!,".",#REF!,".")</f>
        <v>#REF!</v>
      </c>
      <c r="K294" s="150" t="s">
        <v>59</v>
      </c>
      <c r="L294" s="150"/>
      <c r="M294" s="42">
        <v>1</v>
      </c>
      <c r="N294" s="191" t="s">
        <v>931</v>
      </c>
      <c r="O294" s="27" t="s">
        <v>315</v>
      </c>
      <c r="P294" s="76">
        <v>1</v>
      </c>
      <c r="Q294" s="76">
        <v>1</v>
      </c>
      <c r="R294" s="76" t="s">
        <v>342</v>
      </c>
      <c r="S294" s="22">
        <v>5.28</v>
      </c>
      <c r="T294" s="328">
        <v>0.44</v>
      </c>
      <c r="U294" s="328">
        <v>0.044000000000000004</v>
      </c>
      <c r="V294" s="329">
        <v>0.1</v>
      </c>
    </row>
    <row r="295" spans="1:22" ht="12" customHeight="1" thickBot="1" thickTop="1">
      <c r="A295" s="237"/>
      <c r="B295" s="239"/>
      <c r="C295" s="248"/>
      <c r="D295" s="245"/>
      <c r="E295" s="257"/>
      <c r="F295" s="257"/>
      <c r="G295" s="261"/>
      <c r="H295" s="255"/>
      <c r="I295" s="259"/>
      <c r="J295" s="63" t="e">
        <f>CONCATENATE("AA ",#REF!,".",#REF!,".")</f>
        <v>#REF!</v>
      </c>
      <c r="K295" s="99" t="s">
        <v>446</v>
      </c>
      <c r="L295" s="99" t="s">
        <v>933</v>
      </c>
      <c r="M295" s="41">
        <v>6</v>
      </c>
      <c r="N295" s="186" t="s">
        <v>931</v>
      </c>
      <c r="O295" s="26" t="s">
        <v>315</v>
      </c>
      <c r="P295" s="17">
        <v>1</v>
      </c>
      <c r="Q295" s="17">
        <v>1</v>
      </c>
      <c r="R295" s="17" t="s">
        <v>343</v>
      </c>
      <c r="S295" s="15">
        <v>5.28</v>
      </c>
      <c r="T295" s="322">
        <v>0.49</v>
      </c>
      <c r="U295" s="322">
        <v>0.049</v>
      </c>
      <c r="V295" s="324">
        <v>0.1</v>
      </c>
    </row>
    <row r="296" spans="1:22" ht="24.75" customHeight="1" thickBot="1" thickTop="1">
      <c r="A296" s="237"/>
      <c r="B296" s="239"/>
      <c r="C296" s="248"/>
      <c r="D296" s="245"/>
      <c r="E296" s="257"/>
      <c r="F296" s="257"/>
      <c r="G296" s="261"/>
      <c r="H296" s="255"/>
      <c r="I296" s="259"/>
      <c r="J296" s="63" t="e">
        <f>CONCATENATE("AA ",#REF!,".",#REF!,".")</f>
        <v>#REF!</v>
      </c>
      <c r="K296" s="130" t="s">
        <v>323</v>
      </c>
      <c r="L296" s="130"/>
      <c r="M296" s="66">
        <v>10</v>
      </c>
      <c r="N296" s="183" t="s">
        <v>931</v>
      </c>
      <c r="O296" s="96" t="s">
        <v>315</v>
      </c>
      <c r="P296" s="68">
        <v>1</v>
      </c>
      <c r="Q296" s="68">
        <v>1</v>
      </c>
      <c r="R296" s="68" t="s">
        <v>343</v>
      </c>
      <c r="S296" s="69">
        <v>5.28</v>
      </c>
      <c r="T296" s="323">
        <v>1.078</v>
      </c>
      <c r="U296" s="323">
        <v>0.1078</v>
      </c>
      <c r="V296" s="325">
        <v>0.1</v>
      </c>
    </row>
    <row r="297" spans="1:22" ht="12" customHeight="1" thickBot="1" thickTop="1">
      <c r="A297" s="236" t="str">
        <f>"Pomorski zakonik  
(Ur.l. RS, št. 26/2001, 21/2002, 110/2002-ZGO-1, 2/2004, 37/2004-UPB1, 98/2005, 49/2006, 120/2006-UPB2)"</f>
        <v>Pomorski zakonik  
(Ur.l. RS, št. 26/2001, 21/2002, 110/2002-ZGO-1, 2/2004, 37/2004-UPB1, 98/2005, 49/2006, 120/2006-UPB2)</v>
      </c>
      <c r="B297" s="238" t="s">
        <v>445</v>
      </c>
      <c r="C297" s="241" t="str">
        <f>"(3, 8)"</f>
        <v>(3, 8)</v>
      </c>
      <c r="D297" s="244"/>
      <c r="E297" s="257" t="s">
        <v>38</v>
      </c>
      <c r="F297" s="257" t="s">
        <v>39</v>
      </c>
      <c r="G297" s="261" t="s">
        <v>605</v>
      </c>
      <c r="H297" s="255" t="s">
        <v>918</v>
      </c>
      <c r="I297" s="259">
        <v>6</v>
      </c>
      <c r="J297" s="62" t="e">
        <f>CONCATENATE("AA ",#REF!,".",#REF!,".")</f>
        <v>#REF!</v>
      </c>
      <c r="K297" s="150" t="s">
        <v>59</v>
      </c>
      <c r="L297" s="150"/>
      <c r="M297" s="42">
        <v>1</v>
      </c>
      <c r="N297" s="191" t="s">
        <v>919</v>
      </c>
      <c r="O297" s="27" t="s">
        <v>315</v>
      </c>
      <c r="P297" s="76">
        <v>60</v>
      </c>
      <c r="Q297" s="76">
        <v>1</v>
      </c>
      <c r="R297" s="76" t="s">
        <v>342</v>
      </c>
      <c r="S297" s="22">
        <v>5.28</v>
      </c>
      <c r="T297" s="320">
        <v>26.4</v>
      </c>
      <c r="U297" s="320">
        <v>2.64</v>
      </c>
      <c r="V297" s="321">
        <v>0.1</v>
      </c>
    </row>
    <row r="298" spans="1:22" ht="12" customHeight="1" thickBot="1" thickTop="1">
      <c r="A298" s="237"/>
      <c r="B298" s="239"/>
      <c r="C298" s="242"/>
      <c r="D298" s="245"/>
      <c r="E298" s="257"/>
      <c r="F298" s="257"/>
      <c r="G298" s="261"/>
      <c r="H298" s="255"/>
      <c r="I298" s="259"/>
      <c r="J298" s="63" t="e">
        <f>CONCATENATE("AA ",#REF!,".",#REF!,".")</f>
        <v>#REF!</v>
      </c>
      <c r="K298" s="99" t="s">
        <v>446</v>
      </c>
      <c r="L298" s="99" t="s">
        <v>924</v>
      </c>
      <c r="M298" s="41">
        <v>6</v>
      </c>
      <c r="N298" s="186" t="s">
        <v>919</v>
      </c>
      <c r="O298" s="26" t="s">
        <v>315</v>
      </c>
      <c r="P298" s="17">
        <v>60</v>
      </c>
      <c r="Q298" s="17">
        <v>1</v>
      </c>
      <c r="R298" s="17" t="s">
        <v>343</v>
      </c>
      <c r="S298" s="15">
        <v>5.28</v>
      </c>
      <c r="T298" s="322">
        <v>52.8</v>
      </c>
      <c r="U298" s="322">
        <v>5.28</v>
      </c>
      <c r="V298" s="324">
        <v>0.1</v>
      </c>
    </row>
    <row r="299" spans="1:22" ht="12" customHeight="1" thickBot="1" thickTop="1">
      <c r="A299" s="237"/>
      <c r="B299" s="239"/>
      <c r="C299" s="242"/>
      <c r="D299" s="245"/>
      <c r="E299" s="257"/>
      <c r="F299" s="257"/>
      <c r="G299" s="261"/>
      <c r="H299" s="255"/>
      <c r="I299" s="259"/>
      <c r="J299" s="63" t="e">
        <f>CONCATENATE("AA ",#REF!,".",#REF!,".")</f>
        <v>#REF!</v>
      </c>
      <c r="K299" s="130" t="s">
        <v>447</v>
      </c>
      <c r="L299" s="130"/>
      <c r="M299" s="66">
        <v>9</v>
      </c>
      <c r="N299" s="186" t="s">
        <v>919</v>
      </c>
      <c r="O299" s="96" t="s">
        <v>315</v>
      </c>
      <c r="P299" s="68">
        <v>60</v>
      </c>
      <c r="Q299" s="68">
        <v>1</v>
      </c>
      <c r="R299" s="68" t="s">
        <v>343</v>
      </c>
      <c r="S299" s="69">
        <v>5.28</v>
      </c>
      <c r="T299" s="323">
        <v>29.4</v>
      </c>
      <c r="U299" s="323">
        <v>2.94</v>
      </c>
      <c r="V299" s="324">
        <v>0.1</v>
      </c>
    </row>
    <row r="300" spans="1:22" ht="12" customHeight="1" thickBot="1" thickTop="1">
      <c r="A300" s="237"/>
      <c r="B300" s="239"/>
      <c r="C300" s="242"/>
      <c r="D300" s="245"/>
      <c r="E300" s="257"/>
      <c r="F300" s="257"/>
      <c r="G300" s="261"/>
      <c r="H300" s="255"/>
      <c r="I300" s="259"/>
      <c r="J300" s="64" t="e">
        <f>CONCATENATE("AA ",#REF!,".",#REF!,".")</f>
        <v>#REF!</v>
      </c>
      <c r="K300" s="130" t="s">
        <v>923</v>
      </c>
      <c r="L300" s="130"/>
      <c r="M300" s="66">
        <v>11</v>
      </c>
      <c r="N300" s="183" t="s">
        <v>919</v>
      </c>
      <c r="O300" s="96" t="s">
        <v>315</v>
      </c>
      <c r="P300" s="68">
        <v>60</v>
      </c>
      <c r="Q300" s="68">
        <v>1</v>
      </c>
      <c r="R300" s="68" t="s">
        <v>343</v>
      </c>
      <c r="S300" s="69">
        <v>5.28</v>
      </c>
      <c r="T300" s="323">
        <v>34310.28</v>
      </c>
      <c r="U300" s="323">
        <v>3431.0280000000002</v>
      </c>
      <c r="V300" s="324">
        <v>0.1</v>
      </c>
    </row>
    <row r="301" spans="1:22" ht="12" customHeight="1" thickBot="1" thickTop="1">
      <c r="A301" s="237"/>
      <c r="B301" s="239"/>
      <c r="C301" s="242"/>
      <c r="D301" s="245"/>
      <c r="E301" s="257"/>
      <c r="F301" s="257"/>
      <c r="G301" s="261"/>
      <c r="H301" s="255"/>
      <c r="I301" s="259"/>
      <c r="J301" s="64" t="e">
        <f>CONCATENATE("AA ",#REF!,".",#REF!,".")</f>
        <v>#REF!</v>
      </c>
      <c r="K301" s="130" t="s">
        <v>922</v>
      </c>
      <c r="L301" s="130"/>
      <c r="M301" s="66">
        <v>10</v>
      </c>
      <c r="N301" s="183" t="s">
        <v>919</v>
      </c>
      <c r="O301" s="96" t="s">
        <v>315</v>
      </c>
      <c r="P301" s="68">
        <v>60</v>
      </c>
      <c r="Q301" s="68">
        <v>1</v>
      </c>
      <c r="R301" s="68" t="s">
        <v>343</v>
      </c>
      <c r="S301" s="69">
        <v>5.28</v>
      </c>
      <c r="T301" s="326">
        <v>5.28</v>
      </c>
      <c r="U301" s="326">
        <v>0.528</v>
      </c>
      <c r="V301" s="327">
        <v>0.1</v>
      </c>
    </row>
    <row r="302" spans="1:22" ht="12" customHeight="1" thickBot="1" thickTop="1">
      <c r="A302" s="236" t="str">
        <f>"Pomorski zakonik  
(Ur.l. RS, št. 26/2001, 21/2002, 110/2002-ZGO-1, 2/2004, 37/2004-UPB1, 98/2005, 49/2006, 120/2006-UPB2)"</f>
        <v>Pomorski zakonik  
(Ur.l. RS, št. 26/2001, 21/2002, 110/2002-ZGO-1, 2/2004, 37/2004-UPB1, 98/2005, 49/2006, 120/2006-UPB2)</v>
      </c>
      <c r="B302" s="238" t="s">
        <v>450</v>
      </c>
      <c r="C302" s="241" t="str">
        <f>"(6)"</f>
        <v>(6)</v>
      </c>
      <c r="D302" s="244"/>
      <c r="E302" s="257" t="s">
        <v>38</v>
      </c>
      <c r="F302" s="257" t="s">
        <v>39</v>
      </c>
      <c r="G302" s="261" t="s">
        <v>606</v>
      </c>
      <c r="H302" s="255" t="s">
        <v>325</v>
      </c>
      <c r="I302" s="259">
        <v>6</v>
      </c>
      <c r="J302" s="62" t="e">
        <f>CONCATENATE("AA ",#REF!,".",#REF!,".")</f>
        <v>#REF!</v>
      </c>
      <c r="K302" s="150" t="s">
        <v>59</v>
      </c>
      <c r="L302" s="150"/>
      <c r="M302" s="42">
        <v>1</v>
      </c>
      <c r="N302" s="191" t="s">
        <v>934</v>
      </c>
      <c r="O302" s="27" t="s">
        <v>315</v>
      </c>
      <c r="P302" s="76">
        <v>0</v>
      </c>
      <c r="Q302" s="76">
        <v>1</v>
      </c>
      <c r="R302" s="76" t="s">
        <v>342</v>
      </c>
      <c r="S302" s="22">
        <v>9.37</v>
      </c>
      <c r="T302" s="328">
        <v>0</v>
      </c>
      <c r="U302" s="328">
        <v>0</v>
      </c>
      <c r="V302" s="329">
        <v>0.1</v>
      </c>
    </row>
    <row r="303" spans="1:22" ht="12" customHeight="1" thickBot="1" thickTop="1">
      <c r="A303" s="237"/>
      <c r="B303" s="239"/>
      <c r="C303" s="242"/>
      <c r="D303" s="245"/>
      <c r="E303" s="257"/>
      <c r="F303" s="257"/>
      <c r="G303" s="261"/>
      <c r="H303" s="255"/>
      <c r="I303" s="259"/>
      <c r="J303" s="63" t="e">
        <f>CONCATENATE("AA ",#REF!,".",#REF!,".")</f>
        <v>#REF!</v>
      </c>
      <c r="K303" s="99" t="s">
        <v>451</v>
      </c>
      <c r="L303" s="99" t="s">
        <v>936</v>
      </c>
      <c r="M303" s="41">
        <v>5</v>
      </c>
      <c r="N303" s="186" t="s">
        <v>934</v>
      </c>
      <c r="O303" s="26" t="s">
        <v>315</v>
      </c>
      <c r="P303" s="17">
        <v>0</v>
      </c>
      <c r="Q303" s="17">
        <v>1</v>
      </c>
      <c r="R303" s="17" t="s">
        <v>343</v>
      </c>
      <c r="S303" s="15">
        <v>9.37</v>
      </c>
      <c r="T303" s="322">
        <v>0</v>
      </c>
      <c r="U303" s="322">
        <v>0</v>
      </c>
      <c r="V303" s="324">
        <v>0.1</v>
      </c>
    </row>
    <row r="304" spans="1:22" ht="12" customHeight="1" thickBot="1" thickTop="1">
      <c r="A304" s="237"/>
      <c r="B304" s="239"/>
      <c r="C304" s="242"/>
      <c r="D304" s="245"/>
      <c r="E304" s="257"/>
      <c r="F304" s="257"/>
      <c r="G304" s="261"/>
      <c r="H304" s="255"/>
      <c r="I304" s="259"/>
      <c r="J304" s="63" t="e">
        <f>CONCATENATE("AA ",#REF!,".",#REF!,".")</f>
        <v>#REF!</v>
      </c>
      <c r="K304" s="130" t="s">
        <v>452</v>
      </c>
      <c r="L304" s="130" t="s">
        <v>935</v>
      </c>
      <c r="M304" s="66">
        <v>10</v>
      </c>
      <c r="N304" s="183" t="s">
        <v>934</v>
      </c>
      <c r="O304" s="96" t="s">
        <v>315</v>
      </c>
      <c r="P304" s="68">
        <v>0</v>
      </c>
      <c r="Q304" s="68">
        <v>1</v>
      </c>
      <c r="R304" s="68" t="s">
        <v>343</v>
      </c>
      <c r="S304" s="69">
        <v>9.37</v>
      </c>
      <c r="T304" s="323">
        <v>0</v>
      </c>
      <c r="U304" s="323">
        <v>0</v>
      </c>
      <c r="V304" s="325">
        <v>0.1</v>
      </c>
    </row>
    <row r="305" spans="1:22" ht="12" customHeight="1" thickBot="1" thickTop="1">
      <c r="A305" s="236" t="str">
        <f>"Pomorski zakonik  
(Ur.l. RS, št. 26/2001, 21/2002, 110/2002-ZGO-1, 2/2004, 37/2004-UPB1, 98/2005, 49/2006, 120/2006-UPB2)"</f>
        <v>Pomorski zakonik  
(Ur.l. RS, št. 26/2001, 21/2002, 110/2002-ZGO-1, 2/2004, 37/2004-UPB1, 98/2005, 49/2006, 120/2006-UPB2)</v>
      </c>
      <c r="B305" s="238" t="s">
        <v>458</v>
      </c>
      <c r="C305" s="241" t="str">
        <f>"(3)"</f>
        <v>(3)</v>
      </c>
      <c r="D305" s="244"/>
      <c r="E305" s="257" t="s">
        <v>38</v>
      </c>
      <c r="F305" s="257" t="s">
        <v>39</v>
      </c>
      <c r="G305" s="261" t="s">
        <v>607</v>
      </c>
      <c r="H305" s="255" t="s">
        <v>939</v>
      </c>
      <c r="I305" s="259">
        <v>2</v>
      </c>
      <c r="J305" s="100" t="e">
        <f>CONCATENATE("AA ",#REF!,".",#REF!,".")</f>
        <v>#REF!</v>
      </c>
      <c r="K305" s="150" t="s">
        <v>59</v>
      </c>
      <c r="L305" s="150"/>
      <c r="M305" s="42">
        <v>1</v>
      </c>
      <c r="N305" s="180" t="s">
        <v>937</v>
      </c>
      <c r="O305" s="27" t="s">
        <v>315</v>
      </c>
      <c r="P305" s="76">
        <v>1</v>
      </c>
      <c r="Q305" s="76">
        <v>1</v>
      </c>
      <c r="R305" s="76" t="s">
        <v>342</v>
      </c>
      <c r="S305" s="22">
        <v>9.37</v>
      </c>
      <c r="T305" s="320">
        <v>0.7808333333333333</v>
      </c>
      <c r="U305" s="320">
        <v>0.07808333333333334</v>
      </c>
      <c r="V305" s="321">
        <v>0.1</v>
      </c>
    </row>
    <row r="306" spans="1:22" ht="24.75" customHeight="1" thickBot="1" thickTop="1">
      <c r="A306" s="279"/>
      <c r="B306" s="239"/>
      <c r="C306" s="242"/>
      <c r="D306" s="245"/>
      <c r="E306" s="257"/>
      <c r="F306" s="257"/>
      <c r="G306" s="261"/>
      <c r="H306" s="255"/>
      <c r="I306" s="259"/>
      <c r="J306" s="101" t="e">
        <f>CONCATENATE("AA ",#REF!,".",#REF!,".")</f>
        <v>#REF!</v>
      </c>
      <c r="K306" s="99" t="s">
        <v>941</v>
      </c>
      <c r="L306" s="99" t="s">
        <v>940</v>
      </c>
      <c r="M306" s="43">
        <v>5</v>
      </c>
      <c r="N306" s="186" t="s">
        <v>937</v>
      </c>
      <c r="O306" s="72" t="s">
        <v>315</v>
      </c>
      <c r="P306" s="29">
        <v>1</v>
      </c>
      <c r="Q306" s="29">
        <v>1</v>
      </c>
      <c r="R306" s="29" t="s">
        <v>343</v>
      </c>
      <c r="S306" s="30">
        <v>9.37</v>
      </c>
      <c r="T306" s="328">
        <v>2.3925</v>
      </c>
      <c r="U306" s="328">
        <v>2.15325</v>
      </c>
      <c r="V306" s="324">
        <v>0.9</v>
      </c>
    </row>
    <row r="307" spans="1:22" ht="12" customHeight="1" thickBot="1" thickTop="1">
      <c r="A307" s="237"/>
      <c r="B307" s="239"/>
      <c r="C307" s="242"/>
      <c r="D307" s="245"/>
      <c r="E307" s="257"/>
      <c r="F307" s="257"/>
      <c r="G307" s="261"/>
      <c r="H307" s="255"/>
      <c r="I307" s="259"/>
      <c r="J307" s="63" t="e">
        <f>CONCATENATE("AA ",#REF!,".",#REF!,".")</f>
        <v>#REF!</v>
      </c>
      <c r="K307" s="99" t="s">
        <v>938</v>
      </c>
      <c r="L307" s="99"/>
      <c r="M307" s="41">
        <v>10</v>
      </c>
      <c r="N307" s="186" t="s">
        <v>937</v>
      </c>
      <c r="O307" s="26" t="s">
        <v>315</v>
      </c>
      <c r="P307" s="17">
        <v>1</v>
      </c>
      <c r="Q307" s="17">
        <v>1</v>
      </c>
      <c r="R307" s="17" t="s">
        <v>343</v>
      </c>
      <c r="S307" s="15">
        <v>9.37</v>
      </c>
      <c r="T307" s="326">
        <v>0.7808333333333333</v>
      </c>
      <c r="U307" s="326">
        <v>0.07808333333333334</v>
      </c>
      <c r="V307" s="327">
        <v>0.1</v>
      </c>
    </row>
    <row r="308" spans="1:22" ht="12" customHeight="1" thickBot="1" thickTop="1">
      <c r="A308" s="236" t="str">
        <f>"Pomorski zakonik  
(Ur.l. RS, št. 26/2001, 21/2002, 110/2002-ZGO-1, 2/2004, 37/2004-UPB1, 98/2005, 49/2006, 120/2006-UPB2)"</f>
        <v>Pomorski zakonik  
(Ur.l. RS, št. 26/2001, 21/2002, 110/2002-ZGO-1, 2/2004, 37/2004-UPB1, 98/2005, 49/2006, 120/2006-UPB2)</v>
      </c>
      <c r="B308" s="238" t="s">
        <v>459</v>
      </c>
      <c r="C308" s="241" t="str">
        <f>"(20)"</f>
        <v>(20)</v>
      </c>
      <c r="D308" s="244"/>
      <c r="E308" s="257" t="s">
        <v>38</v>
      </c>
      <c r="F308" s="257" t="s">
        <v>39</v>
      </c>
      <c r="G308" s="261" t="s">
        <v>654</v>
      </c>
      <c r="H308" s="255" t="s">
        <v>326</v>
      </c>
      <c r="I308" s="259">
        <v>2</v>
      </c>
      <c r="J308" s="62" t="e">
        <f>CONCATENATE("AA ",#REF!,".",#REF!,".")</f>
        <v>#REF!</v>
      </c>
      <c r="K308" s="150" t="s">
        <v>59</v>
      </c>
      <c r="L308" s="150"/>
      <c r="M308" s="42">
        <v>1</v>
      </c>
      <c r="N308" s="191" t="s">
        <v>943</v>
      </c>
      <c r="O308" s="27" t="s">
        <v>315</v>
      </c>
      <c r="P308" s="76">
        <v>150</v>
      </c>
      <c r="Q308" s="76">
        <v>1</v>
      </c>
      <c r="R308" s="76" t="s">
        <v>342</v>
      </c>
      <c r="S308" s="22">
        <v>9.37</v>
      </c>
      <c r="T308" s="328">
        <v>117.125</v>
      </c>
      <c r="U308" s="328">
        <v>11.7125</v>
      </c>
      <c r="V308" s="329">
        <v>0.1</v>
      </c>
    </row>
    <row r="309" spans="1:22" ht="12" customHeight="1" thickBot="1" thickTop="1">
      <c r="A309" s="237"/>
      <c r="B309" s="239"/>
      <c r="C309" s="242"/>
      <c r="D309" s="245"/>
      <c r="E309" s="257"/>
      <c r="F309" s="257"/>
      <c r="G309" s="261"/>
      <c r="H309" s="255"/>
      <c r="I309" s="259"/>
      <c r="J309" s="63" t="e">
        <f>CONCATENATE("AA ",#REF!,".",#REF!,".")</f>
        <v>#REF!</v>
      </c>
      <c r="K309" s="99" t="s">
        <v>942</v>
      </c>
      <c r="L309" s="99" t="s">
        <v>944</v>
      </c>
      <c r="M309" s="41">
        <v>10</v>
      </c>
      <c r="N309" s="186" t="s">
        <v>943</v>
      </c>
      <c r="O309" s="26" t="s">
        <v>315</v>
      </c>
      <c r="P309" s="17">
        <v>150</v>
      </c>
      <c r="Q309" s="17">
        <v>1</v>
      </c>
      <c r="R309" s="17" t="s">
        <v>343</v>
      </c>
      <c r="S309" s="15">
        <v>9.37</v>
      </c>
      <c r="T309" s="323">
        <v>23.425</v>
      </c>
      <c r="U309" s="323">
        <v>2.3425</v>
      </c>
      <c r="V309" s="325">
        <v>0.1</v>
      </c>
    </row>
    <row r="310" spans="1:22" ht="12" customHeight="1" thickBot="1" thickTop="1">
      <c r="A310" s="236" t="str">
        <f>"Pomorski zakonik  
(Ur.l. RS, št. 26/2001, 21/2002, 110/2002-ZGO-1, 2/2004, 37/2004-UPB1, 98/2005, 49/2006, 120/2006-UPB2)"</f>
        <v>Pomorski zakonik  
(Ur.l. RS, št. 26/2001, 21/2002, 110/2002-ZGO-1, 2/2004, 37/2004-UPB1, 98/2005, 49/2006, 120/2006-UPB2)</v>
      </c>
      <c r="B310" s="238" t="s">
        <v>459</v>
      </c>
      <c r="C310" s="241" t="str">
        <f>"(24)"</f>
        <v>(24)</v>
      </c>
      <c r="D310" s="244"/>
      <c r="E310" s="257" t="s">
        <v>38</v>
      </c>
      <c r="F310" s="257" t="s">
        <v>39</v>
      </c>
      <c r="G310" s="261" t="s">
        <v>608</v>
      </c>
      <c r="H310" s="255" t="s">
        <v>327</v>
      </c>
      <c r="I310" s="259">
        <v>4</v>
      </c>
      <c r="J310" s="62" t="e">
        <f>CONCATENATE("AA ",#REF!,".",#REF!,".")</f>
        <v>#REF!</v>
      </c>
      <c r="K310" s="150" t="s">
        <v>59</v>
      </c>
      <c r="L310" s="150"/>
      <c r="M310" s="42">
        <v>1</v>
      </c>
      <c r="N310" s="191" t="s">
        <v>254</v>
      </c>
      <c r="O310" s="27" t="s">
        <v>315</v>
      </c>
      <c r="P310" s="76">
        <v>150</v>
      </c>
      <c r="Q310" s="76">
        <v>1</v>
      </c>
      <c r="R310" s="76" t="s">
        <v>342</v>
      </c>
      <c r="S310" s="22">
        <v>9.37</v>
      </c>
      <c r="T310" s="320">
        <v>117.125</v>
      </c>
      <c r="U310" s="320">
        <v>11.7125</v>
      </c>
      <c r="V310" s="321">
        <v>0.1</v>
      </c>
    </row>
    <row r="311" spans="1:22" ht="12" customHeight="1" thickBot="1" thickTop="1">
      <c r="A311" s="237"/>
      <c r="B311" s="239"/>
      <c r="C311" s="242"/>
      <c r="D311" s="245"/>
      <c r="E311" s="257"/>
      <c r="F311" s="257"/>
      <c r="G311" s="261"/>
      <c r="H311" s="255"/>
      <c r="I311" s="259"/>
      <c r="J311" s="63" t="e">
        <f>CONCATENATE("AA ",#REF!,".",#REF!,".")</f>
        <v>#REF!</v>
      </c>
      <c r="K311" s="99" t="s">
        <v>950</v>
      </c>
      <c r="L311" s="99"/>
      <c r="M311" s="41">
        <v>3</v>
      </c>
      <c r="N311" s="186" t="s">
        <v>254</v>
      </c>
      <c r="O311" s="26" t="s">
        <v>315</v>
      </c>
      <c r="P311" s="17">
        <v>150</v>
      </c>
      <c r="Q311" s="17">
        <v>1</v>
      </c>
      <c r="R311" s="17" t="s">
        <v>343</v>
      </c>
      <c r="S311" s="15">
        <v>9.37</v>
      </c>
      <c r="T311" s="322">
        <v>241.75</v>
      </c>
      <c r="U311" s="322">
        <v>217.575</v>
      </c>
      <c r="V311" s="324">
        <v>0.9</v>
      </c>
    </row>
    <row r="312" spans="1:22" ht="12" customHeight="1" thickBot="1" thickTop="1">
      <c r="A312" s="237"/>
      <c r="B312" s="239"/>
      <c r="C312" s="242"/>
      <c r="D312" s="245"/>
      <c r="E312" s="257"/>
      <c r="F312" s="257"/>
      <c r="G312" s="261"/>
      <c r="H312" s="255"/>
      <c r="I312" s="259"/>
      <c r="J312" s="63" t="e">
        <f>CONCATENATE("AA ",#REF!,".",#REF!,".")</f>
        <v>#REF!</v>
      </c>
      <c r="K312" s="130" t="s">
        <v>69</v>
      </c>
      <c r="L312" s="130"/>
      <c r="M312" s="66">
        <v>10</v>
      </c>
      <c r="N312" s="183" t="s">
        <v>254</v>
      </c>
      <c r="O312" s="96" t="s">
        <v>315</v>
      </c>
      <c r="P312" s="68">
        <v>150</v>
      </c>
      <c r="Q312" s="68">
        <v>1</v>
      </c>
      <c r="R312" s="68" t="s">
        <v>343</v>
      </c>
      <c r="S312" s="69">
        <v>9.37</v>
      </c>
      <c r="T312" s="326">
        <v>171.925</v>
      </c>
      <c r="U312" s="326">
        <v>17.1925</v>
      </c>
      <c r="V312" s="327">
        <v>0.1</v>
      </c>
    </row>
    <row r="313" spans="1:22" ht="12" customHeight="1" thickBot="1" thickTop="1">
      <c r="A313" s="236" t="str">
        <f>"Pomorski zakonik  
(Ur.l. RS, št. 26/2001, 21/2002, 110/2002-ZGO-1, 2/2004, 37/2004-UPB1, 98/2005, 49/2006, 120/2006-UPB2)"</f>
        <v>Pomorski zakonik  
(Ur.l. RS, št. 26/2001, 21/2002, 110/2002-ZGO-1, 2/2004, 37/2004-UPB1, 98/2005, 49/2006, 120/2006-UPB2)</v>
      </c>
      <c r="B313" s="238" t="s">
        <v>462</v>
      </c>
      <c r="C313" s="241" t="str">
        <f>"(4-6)"</f>
        <v>(4-6)</v>
      </c>
      <c r="D313" s="244"/>
      <c r="E313" s="257" t="s">
        <v>38</v>
      </c>
      <c r="F313" s="257" t="s">
        <v>39</v>
      </c>
      <c r="G313" s="261" t="s">
        <v>609</v>
      </c>
      <c r="H313" s="255" t="s">
        <v>328</v>
      </c>
      <c r="I313" s="259">
        <v>8</v>
      </c>
      <c r="J313" s="62" t="e">
        <f>CONCATENATE("AA ",#REF!,".",#REF!,".")</f>
        <v>#REF!</v>
      </c>
      <c r="K313" s="150" t="s">
        <v>59</v>
      </c>
      <c r="L313" s="150"/>
      <c r="M313" s="42">
        <v>1</v>
      </c>
      <c r="N313" s="191" t="s">
        <v>255</v>
      </c>
      <c r="O313" s="27" t="s">
        <v>315</v>
      </c>
      <c r="P313" s="76">
        <v>61</v>
      </c>
      <c r="Q313" s="76">
        <v>1</v>
      </c>
      <c r="R313" s="76" t="s">
        <v>342</v>
      </c>
      <c r="S313" s="22">
        <v>9.37</v>
      </c>
      <c r="T313" s="328">
        <v>47.63083333333333</v>
      </c>
      <c r="U313" s="328">
        <v>4.763083333333333</v>
      </c>
      <c r="V313" s="329">
        <v>0.1</v>
      </c>
    </row>
    <row r="314" spans="1:22" ht="12" customHeight="1" thickBot="1" thickTop="1">
      <c r="A314" s="237"/>
      <c r="B314" s="239"/>
      <c r="C314" s="242"/>
      <c r="D314" s="245"/>
      <c r="E314" s="257"/>
      <c r="F314" s="257"/>
      <c r="G314" s="261"/>
      <c r="H314" s="255"/>
      <c r="I314" s="259"/>
      <c r="J314" s="63" t="e">
        <f>CONCATENATE("AA ",#REF!,".",#REF!,".")</f>
        <v>#REF!</v>
      </c>
      <c r="K314" s="99" t="s">
        <v>463</v>
      </c>
      <c r="L314" s="99" t="s">
        <v>953</v>
      </c>
      <c r="M314" s="41">
        <v>4</v>
      </c>
      <c r="N314" s="186" t="s">
        <v>255</v>
      </c>
      <c r="O314" s="26" t="s">
        <v>315</v>
      </c>
      <c r="P314" s="17">
        <v>61</v>
      </c>
      <c r="Q314" s="17">
        <v>1</v>
      </c>
      <c r="R314" s="17" t="s">
        <v>343</v>
      </c>
      <c r="S314" s="15">
        <v>9.37</v>
      </c>
      <c r="T314" s="322">
        <v>1143.14</v>
      </c>
      <c r="U314" s="322">
        <v>114.314</v>
      </c>
      <c r="V314" s="324">
        <v>0.1</v>
      </c>
    </row>
    <row r="315" spans="1:22" ht="12" customHeight="1" thickBot="1" thickTop="1">
      <c r="A315" s="237"/>
      <c r="B315" s="239"/>
      <c r="C315" s="242"/>
      <c r="D315" s="245"/>
      <c r="E315" s="257"/>
      <c r="F315" s="257"/>
      <c r="G315" s="261"/>
      <c r="H315" s="255"/>
      <c r="I315" s="259"/>
      <c r="J315" s="63" t="e">
        <f>CONCATENATE("AA ",#REF!,".",#REF!,".")</f>
        <v>#REF!</v>
      </c>
      <c r="K315" s="163" t="s">
        <v>464</v>
      </c>
      <c r="L315" s="163" t="s">
        <v>951</v>
      </c>
      <c r="M315" s="140">
        <v>5</v>
      </c>
      <c r="N315" s="186" t="s">
        <v>255</v>
      </c>
      <c r="O315" s="141" t="s">
        <v>315</v>
      </c>
      <c r="P315" s="107">
        <v>61</v>
      </c>
      <c r="Q315" s="107">
        <v>1</v>
      </c>
      <c r="R315" s="132" t="s">
        <v>343</v>
      </c>
      <c r="S315" s="142">
        <v>9.37</v>
      </c>
      <c r="T315" s="323">
        <v>47.63083333333333</v>
      </c>
      <c r="U315" s="323">
        <v>4.763083333333333</v>
      </c>
      <c r="V315" s="324">
        <v>0.1</v>
      </c>
    </row>
    <row r="316" spans="1:22" ht="12" customHeight="1" thickBot="1" thickTop="1">
      <c r="A316" s="237"/>
      <c r="B316" s="239"/>
      <c r="C316" s="242"/>
      <c r="D316" s="245"/>
      <c r="E316" s="257"/>
      <c r="F316" s="257"/>
      <c r="G316" s="261"/>
      <c r="H316" s="255"/>
      <c r="I316" s="259"/>
      <c r="J316" s="64" t="e">
        <f>CONCATENATE("AA ",#REF!,".",#REF!,".")</f>
        <v>#REF!</v>
      </c>
      <c r="K316" s="163" t="s">
        <v>465</v>
      </c>
      <c r="L316" s="163" t="s">
        <v>952</v>
      </c>
      <c r="M316" s="140">
        <v>10</v>
      </c>
      <c r="N316" s="186" t="s">
        <v>255</v>
      </c>
      <c r="O316" s="141" t="s">
        <v>315</v>
      </c>
      <c r="P316" s="107">
        <v>61</v>
      </c>
      <c r="Q316" s="107">
        <v>1</v>
      </c>
      <c r="R316" s="132" t="s">
        <v>343</v>
      </c>
      <c r="S316" s="142">
        <v>9.37</v>
      </c>
      <c r="T316" s="323">
        <v>47.63083333333333</v>
      </c>
      <c r="U316" s="323">
        <v>4.763083333333333</v>
      </c>
      <c r="V316" s="324">
        <v>0.1</v>
      </c>
    </row>
    <row r="317" spans="1:22" ht="12" customHeight="1" thickBot="1" thickTop="1">
      <c r="A317" s="237"/>
      <c r="B317" s="239"/>
      <c r="C317" s="242"/>
      <c r="D317" s="245"/>
      <c r="E317" s="257"/>
      <c r="F317" s="257"/>
      <c r="G317" s="261"/>
      <c r="H317" s="255"/>
      <c r="I317" s="259"/>
      <c r="J317" s="64" t="e">
        <f>CONCATENATE("AA ",#REF!,".",#REF!,".")</f>
        <v>#REF!</v>
      </c>
      <c r="K317" s="163" t="s">
        <v>466</v>
      </c>
      <c r="L317" s="163" t="s">
        <v>952</v>
      </c>
      <c r="M317" s="140">
        <v>11</v>
      </c>
      <c r="N317" s="194" t="s">
        <v>255</v>
      </c>
      <c r="O317" s="141" t="s">
        <v>315</v>
      </c>
      <c r="P317" s="107">
        <v>61</v>
      </c>
      <c r="Q317" s="107">
        <v>1</v>
      </c>
      <c r="R317" s="132" t="s">
        <v>343</v>
      </c>
      <c r="S317" s="142">
        <v>9.37</v>
      </c>
      <c r="T317" s="323">
        <v>47.63083333333333</v>
      </c>
      <c r="U317" s="323">
        <v>4.763083333333333</v>
      </c>
      <c r="V317" s="325">
        <v>0.1</v>
      </c>
    </row>
    <row r="318" spans="1:22" ht="12" customHeight="1" thickBot="1" thickTop="1">
      <c r="A318" s="236" t="str">
        <f>"Pomorski zakonik  
(Ur.l. RS, št. 26/2001, 21/2002, 110/2002-ZGO-1, 2/2004, 37/2004-UPB1, 98/2005, 49/2006, 120/2006-UPB2)"</f>
        <v>Pomorski zakonik  
(Ur.l. RS, št. 26/2001, 21/2002, 110/2002-ZGO-1, 2/2004, 37/2004-UPB1, 98/2005, 49/2006, 120/2006-UPB2)</v>
      </c>
      <c r="B318" s="238" t="s">
        <v>462</v>
      </c>
      <c r="C318" s="241" t="str">
        <f>"(8-11)"</f>
        <v>(8-11)</v>
      </c>
      <c r="D318" s="244"/>
      <c r="E318" s="257" t="s">
        <v>38</v>
      </c>
      <c r="F318" s="257" t="s">
        <v>39</v>
      </c>
      <c r="G318" s="261" t="s">
        <v>610</v>
      </c>
      <c r="H318" s="255" t="s">
        <v>329</v>
      </c>
      <c r="I318" s="259">
        <v>9</v>
      </c>
      <c r="J318" s="62" t="e">
        <f>CONCATENATE("AA ",#REF!,".",#REF!,".")</f>
        <v>#REF!</v>
      </c>
      <c r="K318" s="160" t="s">
        <v>59</v>
      </c>
      <c r="L318" s="160"/>
      <c r="M318" s="143">
        <v>1</v>
      </c>
      <c r="N318" s="195" t="s">
        <v>955</v>
      </c>
      <c r="O318" s="135" t="s">
        <v>315</v>
      </c>
      <c r="P318" s="136">
        <v>0</v>
      </c>
      <c r="Q318" s="136">
        <v>1</v>
      </c>
      <c r="R318" s="136" t="s">
        <v>342</v>
      </c>
      <c r="S318" s="144">
        <v>9.37</v>
      </c>
      <c r="T318" s="320">
        <v>0</v>
      </c>
      <c r="U318" s="320">
        <v>0</v>
      </c>
      <c r="V318" s="321">
        <v>0.1</v>
      </c>
    </row>
    <row r="319" spans="1:22" ht="12" customHeight="1" thickBot="1" thickTop="1">
      <c r="A319" s="237"/>
      <c r="B319" s="239"/>
      <c r="C319" s="242"/>
      <c r="D319" s="245"/>
      <c r="E319" s="257"/>
      <c r="F319" s="257"/>
      <c r="G319" s="261"/>
      <c r="H319" s="255"/>
      <c r="I319" s="259"/>
      <c r="J319" s="63" t="e">
        <f>CONCATENATE("AA ",#REF!,".",#REF!,".")</f>
        <v>#REF!</v>
      </c>
      <c r="K319" s="170" t="s">
        <v>467</v>
      </c>
      <c r="L319" s="170" t="s">
        <v>954</v>
      </c>
      <c r="M319" s="145">
        <v>5</v>
      </c>
      <c r="N319" s="196" t="s">
        <v>955</v>
      </c>
      <c r="O319" s="134" t="s">
        <v>315</v>
      </c>
      <c r="P319" s="132">
        <v>0</v>
      </c>
      <c r="Q319" s="132">
        <v>1</v>
      </c>
      <c r="R319" s="132" t="s">
        <v>343</v>
      </c>
      <c r="S319" s="142">
        <v>9.37</v>
      </c>
      <c r="T319" s="322">
        <v>0</v>
      </c>
      <c r="U319" s="322">
        <v>0</v>
      </c>
      <c r="V319" s="324">
        <v>0.1</v>
      </c>
    </row>
    <row r="320" spans="1:22" ht="12" customHeight="1" thickBot="1" thickTop="1">
      <c r="A320" s="237"/>
      <c r="B320" s="239"/>
      <c r="C320" s="242"/>
      <c r="D320" s="245"/>
      <c r="E320" s="257"/>
      <c r="F320" s="257"/>
      <c r="G320" s="261"/>
      <c r="H320" s="255"/>
      <c r="I320" s="259"/>
      <c r="J320" s="63" t="e">
        <f>CONCATENATE("AA ",#REF!,".",#REF!,".")</f>
        <v>#REF!</v>
      </c>
      <c r="K320" s="163" t="s">
        <v>468</v>
      </c>
      <c r="L320" s="163"/>
      <c r="M320" s="140">
        <v>10</v>
      </c>
      <c r="N320" s="197" t="s">
        <v>955</v>
      </c>
      <c r="O320" s="141" t="s">
        <v>315</v>
      </c>
      <c r="P320" s="107">
        <v>0</v>
      </c>
      <c r="Q320" s="107">
        <v>1</v>
      </c>
      <c r="R320" s="107" t="s">
        <v>343</v>
      </c>
      <c r="S320" s="146">
        <v>9.37</v>
      </c>
      <c r="T320" s="326">
        <v>0</v>
      </c>
      <c r="U320" s="326">
        <v>0</v>
      </c>
      <c r="V320" s="327">
        <v>0.9</v>
      </c>
    </row>
    <row r="321" spans="1:22" ht="12" customHeight="1" thickBot="1" thickTop="1">
      <c r="A321" s="236" t="str">
        <f>"Pomorski zakonik  
(Ur.l. RS, št. 26/2001, 21/2002, 110/2002-ZGO-1, 2/2004, 37/2004-UPB1, 98/2005, 49/2006, 120/2006-UPB2)"</f>
        <v>Pomorski zakonik  
(Ur.l. RS, št. 26/2001, 21/2002, 110/2002-ZGO-1, 2/2004, 37/2004-UPB1, 98/2005, 49/2006, 120/2006-UPB2)</v>
      </c>
      <c r="B321" s="238" t="s">
        <v>474</v>
      </c>
      <c r="C321" s="241" t="str">
        <f>"(5-8)"</f>
        <v>(5-8)</v>
      </c>
      <c r="D321" s="244"/>
      <c r="E321" s="257" t="s">
        <v>38</v>
      </c>
      <c r="F321" s="257" t="s">
        <v>39</v>
      </c>
      <c r="G321" s="261" t="s">
        <v>611</v>
      </c>
      <c r="H321" s="255" t="s">
        <v>956</v>
      </c>
      <c r="I321" s="259">
        <v>9</v>
      </c>
      <c r="J321" s="62" t="e">
        <f>CONCATENATE("AA ",#REF!,".",#REF!,".")</f>
        <v>#REF!</v>
      </c>
      <c r="K321" s="160" t="s">
        <v>59</v>
      </c>
      <c r="L321" s="160"/>
      <c r="M321" s="143">
        <v>1</v>
      </c>
      <c r="N321" s="198" t="s">
        <v>958</v>
      </c>
      <c r="O321" s="135" t="s">
        <v>315</v>
      </c>
      <c r="P321" s="136">
        <v>1</v>
      </c>
      <c r="Q321" s="136">
        <v>1</v>
      </c>
      <c r="R321" s="136" t="s">
        <v>342</v>
      </c>
      <c r="S321" s="144">
        <v>9.37</v>
      </c>
      <c r="T321" s="328">
        <v>1.5616666666666665</v>
      </c>
      <c r="U321" s="328">
        <v>0.15616666666666668</v>
      </c>
      <c r="V321" s="329">
        <v>0.1</v>
      </c>
    </row>
    <row r="322" spans="1:22" ht="12" customHeight="1" thickBot="1" thickTop="1">
      <c r="A322" s="237"/>
      <c r="B322" s="239"/>
      <c r="C322" s="242"/>
      <c r="D322" s="245"/>
      <c r="E322" s="257"/>
      <c r="F322" s="257"/>
      <c r="G322" s="261"/>
      <c r="H322" s="255"/>
      <c r="I322" s="259"/>
      <c r="J322" s="63" t="e">
        <f>CONCATENATE("AA ",#REF!,".",#REF!,".")</f>
        <v>#REF!</v>
      </c>
      <c r="K322" s="170" t="s">
        <v>475</v>
      </c>
      <c r="L322" s="170" t="s">
        <v>957</v>
      </c>
      <c r="M322" s="145">
        <v>3</v>
      </c>
      <c r="N322" s="196" t="s">
        <v>958</v>
      </c>
      <c r="O322" s="134" t="s">
        <v>315</v>
      </c>
      <c r="P322" s="132">
        <v>1</v>
      </c>
      <c r="Q322" s="132">
        <v>1</v>
      </c>
      <c r="R322" s="132" t="s">
        <v>342</v>
      </c>
      <c r="S322" s="142">
        <v>9.37</v>
      </c>
      <c r="T322" s="322">
        <v>33132.32</v>
      </c>
      <c r="U322" s="322">
        <v>3313.232</v>
      </c>
      <c r="V322" s="324">
        <v>0.1</v>
      </c>
    </row>
    <row r="323" spans="1:22" ht="12" customHeight="1" thickBot="1" thickTop="1">
      <c r="A323" s="237"/>
      <c r="B323" s="239"/>
      <c r="C323" s="242"/>
      <c r="D323" s="245"/>
      <c r="E323" s="257"/>
      <c r="F323" s="257"/>
      <c r="G323" s="261"/>
      <c r="H323" s="255"/>
      <c r="I323" s="259"/>
      <c r="J323" s="63" t="e">
        <f>CONCATENATE("AA ",#REF!,".",#REF!,".")</f>
        <v>#REF!</v>
      </c>
      <c r="K323" s="163" t="s">
        <v>476</v>
      </c>
      <c r="L323" s="163" t="s">
        <v>959</v>
      </c>
      <c r="M323" s="140">
        <v>11</v>
      </c>
      <c r="N323" s="196" t="s">
        <v>958</v>
      </c>
      <c r="O323" s="141" t="s">
        <v>315</v>
      </c>
      <c r="P323" s="107">
        <v>1</v>
      </c>
      <c r="Q323" s="107">
        <v>1</v>
      </c>
      <c r="R323" s="107" t="s">
        <v>343</v>
      </c>
      <c r="S323" s="142">
        <v>9.37</v>
      </c>
      <c r="T323" s="323">
        <v>72931.30666666667</v>
      </c>
      <c r="U323" s="323">
        <v>7293.130666666668</v>
      </c>
      <c r="V323" s="324">
        <v>0.1</v>
      </c>
    </row>
    <row r="324" spans="1:22" ht="12" customHeight="1" thickBot="1" thickTop="1">
      <c r="A324" s="237"/>
      <c r="B324" s="239"/>
      <c r="C324" s="242"/>
      <c r="D324" s="245"/>
      <c r="E324" s="257"/>
      <c r="F324" s="257"/>
      <c r="G324" s="261"/>
      <c r="H324" s="255"/>
      <c r="I324" s="259"/>
      <c r="J324" s="64" t="e">
        <f>CONCATENATE("AA ",#REF!,".",#REF!,".")</f>
        <v>#REF!</v>
      </c>
      <c r="K324" s="163" t="s">
        <v>65</v>
      </c>
      <c r="L324" s="163"/>
      <c r="M324" s="140">
        <v>3</v>
      </c>
      <c r="N324" s="196" t="s">
        <v>958</v>
      </c>
      <c r="O324" s="141" t="s">
        <v>315</v>
      </c>
      <c r="P324" s="107">
        <v>1</v>
      </c>
      <c r="Q324" s="107">
        <v>1</v>
      </c>
      <c r="R324" s="107" t="s">
        <v>343</v>
      </c>
      <c r="S324" s="142">
        <v>9.37</v>
      </c>
      <c r="T324" s="323">
        <v>3.3233333333333333</v>
      </c>
      <c r="U324" s="323">
        <v>0.33233333333333337</v>
      </c>
      <c r="V324" s="324">
        <v>0.1</v>
      </c>
    </row>
    <row r="325" spans="1:22" ht="12" customHeight="1" thickBot="1" thickTop="1">
      <c r="A325" s="237"/>
      <c r="B325" s="239"/>
      <c r="C325" s="242"/>
      <c r="D325" s="245"/>
      <c r="E325" s="257"/>
      <c r="F325" s="257"/>
      <c r="G325" s="261"/>
      <c r="H325" s="255"/>
      <c r="I325" s="259"/>
      <c r="J325" s="64" t="e">
        <f>CONCATENATE("AA ",#REF!,".",#REF!,".")</f>
        <v>#REF!</v>
      </c>
      <c r="K325" s="163" t="s">
        <v>111</v>
      </c>
      <c r="L325" s="163"/>
      <c r="M325" s="140">
        <v>10</v>
      </c>
      <c r="N325" s="196" t="s">
        <v>958</v>
      </c>
      <c r="O325" s="141" t="s">
        <v>315</v>
      </c>
      <c r="P325" s="107">
        <v>1</v>
      </c>
      <c r="Q325" s="107">
        <v>1</v>
      </c>
      <c r="R325" s="107" t="s">
        <v>343</v>
      </c>
      <c r="S325" s="142">
        <v>9.37</v>
      </c>
      <c r="T325" s="323">
        <v>1.1461666666666666</v>
      </c>
      <c r="U325" s="323">
        <v>0.11461666666666666</v>
      </c>
      <c r="V325" s="325">
        <v>0.1</v>
      </c>
    </row>
    <row r="326" spans="1:22" ht="12" customHeight="1" thickBot="1" thickTop="1">
      <c r="A326" s="236" t="str">
        <f>"Pomorski zakonik  
(Ur.l. RS, št. 26/2001, 21/2002, 110/2002-ZGO-1, 2/2004, 37/2004-UPB1, 98/2005, 49/2006, 120/2006-UPB2)"</f>
        <v>Pomorski zakonik  
(Ur.l. RS, št. 26/2001, 21/2002, 110/2002-ZGO-1, 2/2004, 37/2004-UPB1, 98/2005, 49/2006, 120/2006-UPB2)</v>
      </c>
      <c r="B326" s="238" t="s">
        <v>474</v>
      </c>
      <c r="C326" s="241" t="str">
        <f>"(5-8)"</f>
        <v>(5-8)</v>
      </c>
      <c r="D326" s="244"/>
      <c r="E326" s="257" t="s">
        <v>38</v>
      </c>
      <c r="F326" s="257" t="s">
        <v>39</v>
      </c>
      <c r="G326" s="261" t="s">
        <v>612</v>
      </c>
      <c r="H326" s="255" t="s">
        <v>330</v>
      </c>
      <c r="I326" s="259">
        <v>3</v>
      </c>
      <c r="J326" s="62" t="e">
        <f>CONCATENATE("AA ",#REF!,".",#REF!,".")</f>
        <v>#REF!</v>
      </c>
      <c r="K326" s="160" t="s">
        <v>59</v>
      </c>
      <c r="L326" s="160"/>
      <c r="M326" s="143">
        <v>1</v>
      </c>
      <c r="N326" s="195" t="s">
        <v>135</v>
      </c>
      <c r="O326" s="135" t="s">
        <v>315</v>
      </c>
      <c r="P326" s="136">
        <v>2387</v>
      </c>
      <c r="Q326" s="136">
        <v>1</v>
      </c>
      <c r="R326" s="136" t="s">
        <v>342</v>
      </c>
      <c r="S326" s="144">
        <v>9.37</v>
      </c>
      <c r="T326" s="320">
        <v>1863.8491666666664</v>
      </c>
      <c r="U326" s="320">
        <v>186.38491666666664</v>
      </c>
      <c r="V326" s="321">
        <v>0.1</v>
      </c>
    </row>
    <row r="327" spans="1:22" ht="12" customHeight="1" thickBot="1" thickTop="1">
      <c r="A327" s="237"/>
      <c r="B327" s="239"/>
      <c r="C327" s="242"/>
      <c r="D327" s="245"/>
      <c r="E327" s="257"/>
      <c r="F327" s="257"/>
      <c r="G327" s="261"/>
      <c r="H327" s="255"/>
      <c r="I327" s="259"/>
      <c r="J327" s="63" t="e">
        <f>CONCATENATE("AA ",#REF!,".",#REF!,".")</f>
        <v>#REF!</v>
      </c>
      <c r="K327" s="163" t="s">
        <v>478</v>
      </c>
      <c r="L327" s="163" t="s">
        <v>134</v>
      </c>
      <c r="M327" s="140">
        <v>11</v>
      </c>
      <c r="N327" s="196" t="s">
        <v>135</v>
      </c>
      <c r="O327" s="141" t="s">
        <v>315</v>
      </c>
      <c r="P327" s="132">
        <v>2387</v>
      </c>
      <c r="Q327" s="107">
        <v>1</v>
      </c>
      <c r="R327" s="107" t="s">
        <v>343</v>
      </c>
      <c r="S327" s="146">
        <v>9.37</v>
      </c>
      <c r="T327" s="323">
        <v>11183.095</v>
      </c>
      <c r="U327" s="323">
        <v>1118.3095</v>
      </c>
      <c r="V327" s="324">
        <v>0.1</v>
      </c>
    </row>
    <row r="328" spans="1:22" ht="12" customHeight="1" thickBot="1" thickTop="1">
      <c r="A328" s="237"/>
      <c r="B328" s="239"/>
      <c r="C328" s="242"/>
      <c r="D328" s="245"/>
      <c r="E328" s="257"/>
      <c r="F328" s="257"/>
      <c r="G328" s="261"/>
      <c r="H328" s="255"/>
      <c r="I328" s="259"/>
      <c r="J328" s="64" t="e">
        <f>CONCATENATE("AA ",#REF!,".",#REF!,".")</f>
        <v>#REF!</v>
      </c>
      <c r="K328" s="163" t="s">
        <v>479</v>
      </c>
      <c r="L328" s="163"/>
      <c r="M328" s="140">
        <v>11</v>
      </c>
      <c r="N328" s="199" t="s">
        <v>135</v>
      </c>
      <c r="O328" s="141" t="s">
        <v>315</v>
      </c>
      <c r="P328" s="107">
        <v>2387</v>
      </c>
      <c r="Q328" s="107">
        <v>1</v>
      </c>
      <c r="R328" s="107" t="s">
        <v>343</v>
      </c>
      <c r="S328" s="146">
        <v>9.37</v>
      </c>
      <c r="T328" s="326">
        <v>1863.8491666666664</v>
      </c>
      <c r="U328" s="326">
        <v>186.38491666666664</v>
      </c>
      <c r="V328" s="327">
        <v>0.1</v>
      </c>
    </row>
    <row r="329" spans="1:22" ht="12" customHeight="1" thickBot="1" thickTop="1">
      <c r="A329" s="236" t="str">
        <f>"Pomorski zakonik  
(Ur.l. RS, št. 26/2001, 21/2002, 110/2002-ZGO-1, 2/2004, 37/2004-UPB1, 98/2005, 49/2006, 120/2006-UPB2)"</f>
        <v>Pomorski zakonik  
(Ur.l. RS, št. 26/2001, 21/2002, 110/2002-ZGO-1, 2/2004, 37/2004-UPB1, 98/2005, 49/2006, 120/2006-UPB2)</v>
      </c>
      <c r="B329" s="238" t="s">
        <v>474</v>
      </c>
      <c r="C329" s="241" t="str">
        <f>"(5-8)"</f>
        <v>(5-8)</v>
      </c>
      <c r="D329" s="244"/>
      <c r="E329" s="257" t="s">
        <v>38</v>
      </c>
      <c r="F329" s="257" t="s">
        <v>39</v>
      </c>
      <c r="G329" s="261" t="s">
        <v>613</v>
      </c>
      <c r="H329" s="255" t="s">
        <v>155</v>
      </c>
      <c r="I329" s="259">
        <v>3</v>
      </c>
      <c r="J329" s="62" t="e">
        <f>CONCATENATE("AA ",#REF!,".",#REF!,".")</f>
        <v>#REF!</v>
      </c>
      <c r="K329" s="160" t="s">
        <v>59</v>
      </c>
      <c r="L329" s="160"/>
      <c r="M329" s="143">
        <v>1</v>
      </c>
      <c r="N329" s="195" t="s">
        <v>135</v>
      </c>
      <c r="O329" s="135" t="s">
        <v>315</v>
      </c>
      <c r="P329" s="136">
        <v>2387</v>
      </c>
      <c r="Q329" s="136">
        <v>1</v>
      </c>
      <c r="R329" s="136" t="s">
        <v>342</v>
      </c>
      <c r="S329" s="144">
        <v>9.37</v>
      </c>
      <c r="T329" s="328">
        <v>1863.8491666666664</v>
      </c>
      <c r="U329" s="328">
        <v>186.38491666666664</v>
      </c>
      <c r="V329" s="329">
        <v>0.1</v>
      </c>
    </row>
    <row r="330" spans="1:22" ht="12" customHeight="1" thickBot="1" thickTop="1">
      <c r="A330" s="237"/>
      <c r="B330" s="239"/>
      <c r="C330" s="242"/>
      <c r="D330" s="245"/>
      <c r="E330" s="257"/>
      <c r="F330" s="257"/>
      <c r="G330" s="261"/>
      <c r="H330" s="255"/>
      <c r="I330" s="259"/>
      <c r="J330" s="63" t="e">
        <f>CONCATENATE("AA ",#REF!,".",#REF!,".")</f>
        <v>#REF!</v>
      </c>
      <c r="K330" s="170" t="s">
        <v>477</v>
      </c>
      <c r="L330" s="170"/>
      <c r="M330" s="145">
        <v>3</v>
      </c>
      <c r="N330" s="196" t="s">
        <v>135</v>
      </c>
      <c r="O330" s="134" t="s">
        <v>315</v>
      </c>
      <c r="P330" s="132">
        <v>2387</v>
      </c>
      <c r="Q330" s="132">
        <v>1</v>
      </c>
      <c r="R330" s="132" t="s">
        <v>343</v>
      </c>
      <c r="S330" s="142">
        <v>9.37</v>
      </c>
      <c r="T330" s="322">
        <v>1863.8491666666664</v>
      </c>
      <c r="U330" s="322">
        <v>186.38491666666664</v>
      </c>
      <c r="V330" s="324">
        <v>0.1</v>
      </c>
    </row>
    <row r="331" spans="1:22" ht="12" customHeight="1" thickBot="1" thickTop="1">
      <c r="A331" s="237"/>
      <c r="B331" s="239"/>
      <c r="C331" s="242"/>
      <c r="D331" s="245"/>
      <c r="E331" s="257"/>
      <c r="F331" s="257"/>
      <c r="G331" s="261"/>
      <c r="H331" s="255"/>
      <c r="I331" s="259"/>
      <c r="J331" s="63" t="e">
        <f>CONCATENATE("AA ",#REF!,".",#REF!,".")</f>
        <v>#REF!</v>
      </c>
      <c r="K331" s="163" t="s">
        <v>478</v>
      </c>
      <c r="L331" s="163" t="s">
        <v>133</v>
      </c>
      <c r="M331" s="140">
        <v>11</v>
      </c>
      <c r="N331" s="196" t="s">
        <v>135</v>
      </c>
      <c r="O331" s="141" t="s">
        <v>315</v>
      </c>
      <c r="P331" s="132">
        <v>2387</v>
      </c>
      <c r="Q331" s="107">
        <v>1</v>
      </c>
      <c r="R331" s="107" t="s">
        <v>343</v>
      </c>
      <c r="S331" s="146">
        <v>9.37</v>
      </c>
      <c r="T331" s="323">
        <v>11183.095</v>
      </c>
      <c r="U331" s="323">
        <v>1118.3095</v>
      </c>
      <c r="V331" s="324">
        <v>0.1</v>
      </c>
    </row>
    <row r="332" spans="1:22" ht="12" customHeight="1" thickBot="1" thickTop="1">
      <c r="A332" s="237"/>
      <c r="B332" s="239"/>
      <c r="C332" s="242"/>
      <c r="D332" s="245"/>
      <c r="E332" s="257"/>
      <c r="F332" s="257"/>
      <c r="G332" s="261"/>
      <c r="H332" s="255"/>
      <c r="I332" s="259"/>
      <c r="J332" s="64" t="e">
        <f>CONCATENATE("AA ",#REF!,".",#REF!,".")</f>
        <v>#REF!</v>
      </c>
      <c r="K332" s="163" t="s">
        <v>479</v>
      </c>
      <c r="L332" s="163"/>
      <c r="M332" s="140">
        <v>11</v>
      </c>
      <c r="N332" s="199" t="s">
        <v>135</v>
      </c>
      <c r="O332" s="141" t="s">
        <v>315</v>
      </c>
      <c r="P332" s="132">
        <v>2387</v>
      </c>
      <c r="Q332" s="107">
        <v>1</v>
      </c>
      <c r="R332" s="107" t="s">
        <v>343</v>
      </c>
      <c r="S332" s="146">
        <v>9.37</v>
      </c>
      <c r="T332" s="323">
        <v>1863.8491666666664</v>
      </c>
      <c r="U332" s="323">
        <v>186.38491666666664</v>
      </c>
      <c r="V332" s="325">
        <v>0.1</v>
      </c>
    </row>
    <row r="333" spans="1:22" ht="12" customHeight="1" thickBot="1" thickTop="1">
      <c r="A333" s="236" t="str">
        <f>"Pomorski zakonik  
(Ur.l. RS, št. 26/2001, 21/2002, 110/2002-ZGO-1, 2/2004, 37/2004-UPB1, 98/2005, 49/2006, 120/2006-UPB2)"</f>
        <v>Pomorski zakonik  
(Ur.l. RS, št. 26/2001, 21/2002, 110/2002-ZGO-1, 2/2004, 37/2004-UPB1, 98/2005, 49/2006, 120/2006-UPB2)</v>
      </c>
      <c r="B333" s="238" t="s">
        <v>485</v>
      </c>
      <c r="C333" s="241" t="str">
        <f>"(10)"</f>
        <v>(10)</v>
      </c>
      <c r="D333" s="244"/>
      <c r="E333" s="257" t="s">
        <v>38</v>
      </c>
      <c r="F333" s="257" t="s">
        <v>39</v>
      </c>
      <c r="G333" s="261" t="s">
        <v>655</v>
      </c>
      <c r="H333" s="255" t="s">
        <v>136</v>
      </c>
      <c r="I333" s="259">
        <v>3</v>
      </c>
      <c r="J333" s="62" t="e">
        <f>CONCATENATE("AA ",#REF!,".",#REF!,".")</f>
        <v>#REF!</v>
      </c>
      <c r="K333" s="150" t="s">
        <v>137</v>
      </c>
      <c r="L333" s="150"/>
      <c r="M333" s="42"/>
      <c r="N333" s="191" t="s">
        <v>139</v>
      </c>
      <c r="O333" s="27" t="s">
        <v>315</v>
      </c>
      <c r="P333" s="76">
        <v>1</v>
      </c>
      <c r="Q333" s="76">
        <v>1</v>
      </c>
      <c r="R333" s="76" t="s">
        <v>342</v>
      </c>
      <c r="S333" s="22">
        <v>9.37</v>
      </c>
      <c r="T333" s="320">
        <v>0.7808333333333333</v>
      </c>
      <c r="U333" s="320">
        <v>0.07808333333333334</v>
      </c>
      <c r="V333" s="321">
        <v>0.1</v>
      </c>
    </row>
    <row r="334" spans="1:22" ht="12" customHeight="1" thickBot="1" thickTop="1">
      <c r="A334" s="237"/>
      <c r="B334" s="239"/>
      <c r="C334" s="242"/>
      <c r="D334" s="245"/>
      <c r="E334" s="257"/>
      <c r="F334" s="257"/>
      <c r="G334" s="261"/>
      <c r="H334" s="255"/>
      <c r="I334" s="259"/>
      <c r="J334" s="63" t="e">
        <f>CONCATENATE("AA ",#REF!,".",#REF!,".")</f>
        <v>#REF!</v>
      </c>
      <c r="K334" s="99" t="s">
        <v>125</v>
      </c>
      <c r="L334" s="99" t="s">
        <v>138</v>
      </c>
      <c r="M334" s="41"/>
      <c r="N334" s="186" t="s">
        <v>139</v>
      </c>
      <c r="O334" s="26" t="s">
        <v>315</v>
      </c>
      <c r="P334" s="17">
        <v>1</v>
      </c>
      <c r="Q334" s="17">
        <v>1</v>
      </c>
      <c r="R334" s="17" t="s">
        <v>343</v>
      </c>
      <c r="S334" s="15">
        <v>9.37</v>
      </c>
      <c r="T334" s="322">
        <v>9.37</v>
      </c>
      <c r="U334" s="322">
        <v>0.9369999999999999</v>
      </c>
      <c r="V334" s="324">
        <v>0.1</v>
      </c>
    </row>
    <row r="335" spans="1:22" ht="12" customHeight="1" thickBot="1" thickTop="1">
      <c r="A335" s="237"/>
      <c r="B335" s="239"/>
      <c r="C335" s="242"/>
      <c r="D335" s="245"/>
      <c r="E335" s="257"/>
      <c r="F335" s="257"/>
      <c r="G335" s="261"/>
      <c r="H335" s="255"/>
      <c r="I335" s="259"/>
      <c r="J335" s="63" t="e">
        <f>CONCATENATE("AA ",#REF!,".",#REF!,".")</f>
        <v>#REF!</v>
      </c>
      <c r="K335" s="130" t="s">
        <v>486</v>
      </c>
      <c r="L335" s="130"/>
      <c r="M335" s="66"/>
      <c r="N335" s="183" t="s">
        <v>139</v>
      </c>
      <c r="O335" s="96" t="s">
        <v>315</v>
      </c>
      <c r="P335" s="68">
        <v>1</v>
      </c>
      <c r="Q335" s="68">
        <v>1</v>
      </c>
      <c r="R335" s="68" t="s">
        <v>343</v>
      </c>
      <c r="S335" s="69">
        <v>9.37</v>
      </c>
      <c r="T335" s="326">
        <v>1.1461666666666666</v>
      </c>
      <c r="U335" s="326">
        <v>0.11461666666666666</v>
      </c>
      <c r="V335" s="327">
        <v>0.1</v>
      </c>
    </row>
    <row r="336" spans="1:22" ht="12" customHeight="1" thickBot="1" thickTop="1">
      <c r="A336" s="236" t="str">
        <f>"Pomorski zakonik  
(Ur.l. RS, št. 26/2001, 21/2002, 110/2002-ZGO-1, 2/2004, 37/2004-UPB1, 98/2005, 49/2006, 120/2006-UPB2)"</f>
        <v>Pomorski zakonik  
(Ur.l. RS, št. 26/2001, 21/2002, 110/2002-ZGO-1, 2/2004, 37/2004-UPB1, 98/2005, 49/2006, 120/2006-UPB2)</v>
      </c>
      <c r="B336" s="238" t="s">
        <v>485</v>
      </c>
      <c r="C336" s="241" t="str">
        <f>"48/(10)"</f>
        <v>48/(10)</v>
      </c>
      <c r="D336" s="244"/>
      <c r="E336" s="257" t="s">
        <v>38</v>
      </c>
      <c r="F336" s="257" t="s">
        <v>39</v>
      </c>
      <c r="G336" s="261" t="s">
        <v>656</v>
      </c>
      <c r="H336" s="255" t="s">
        <v>331</v>
      </c>
      <c r="I336" s="259">
        <v>3</v>
      </c>
      <c r="J336" s="62" t="e">
        <f>CONCATENATE("AA ",#REF!,".",#REF!,".")</f>
        <v>#REF!</v>
      </c>
      <c r="K336" s="150" t="s">
        <v>137</v>
      </c>
      <c r="L336" s="150"/>
      <c r="M336" s="42">
        <v>1</v>
      </c>
      <c r="N336" s="191" t="s">
        <v>139</v>
      </c>
      <c r="O336" s="27" t="s">
        <v>315</v>
      </c>
      <c r="P336" s="76">
        <v>1</v>
      </c>
      <c r="Q336" s="76">
        <v>1</v>
      </c>
      <c r="R336" s="76" t="s">
        <v>342</v>
      </c>
      <c r="S336" s="22">
        <v>9.37</v>
      </c>
      <c r="T336" s="328">
        <v>1.5616666666666665</v>
      </c>
      <c r="U336" s="328">
        <v>0.15616666666666668</v>
      </c>
      <c r="V336" s="329">
        <v>0.1</v>
      </c>
    </row>
    <row r="337" spans="1:22" ht="12" customHeight="1" thickBot="1" thickTop="1">
      <c r="A337" s="237"/>
      <c r="B337" s="239"/>
      <c r="C337" s="242"/>
      <c r="D337" s="245"/>
      <c r="E337" s="257"/>
      <c r="F337" s="257"/>
      <c r="G337" s="261"/>
      <c r="H337" s="255"/>
      <c r="I337" s="259"/>
      <c r="J337" s="63" t="e">
        <f>CONCATENATE("AA ",#REF!,".",#REF!,".")</f>
        <v>#REF!</v>
      </c>
      <c r="K337" s="99" t="s">
        <v>487</v>
      </c>
      <c r="L337" s="99"/>
      <c r="M337" s="41">
        <v>2</v>
      </c>
      <c r="N337" s="186" t="s">
        <v>139</v>
      </c>
      <c r="O337" s="26" t="s">
        <v>315</v>
      </c>
      <c r="P337" s="17">
        <v>1</v>
      </c>
      <c r="Q337" s="17">
        <v>1</v>
      </c>
      <c r="R337" s="17" t="s">
        <v>343</v>
      </c>
      <c r="S337" s="15">
        <v>9.37</v>
      </c>
      <c r="T337" s="322">
        <v>149.92</v>
      </c>
      <c r="U337" s="322">
        <v>14.991999999999999</v>
      </c>
      <c r="V337" s="324">
        <v>0.1</v>
      </c>
    </row>
    <row r="338" spans="1:22" ht="12" customHeight="1" thickBot="1" thickTop="1">
      <c r="A338" s="237"/>
      <c r="B338" s="239"/>
      <c r="C338" s="242"/>
      <c r="D338" s="245"/>
      <c r="E338" s="257"/>
      <c r="F338" s="257"/>
      <c r="G338" s="261"/>
      <c r="H338" s="255"/>
      <c r="I338" s="259"/>
      <c r="J338" s="63" t="e">
        <f>CONCATENATE("AA ",#REF!,".",#REF!,".")</f>
        <v>#REF!</v>
      </c>
      <c r="K338" s="130" t="s">
        <v>488</v>
      </c>
      <c r="L338" s="130"/>
      <c r="M338" s="66">
        <v>3</v>
      </c>
      <c r="N338" s="183" t="s">
        <v>139</v>
      </c>
      <c r="O338" s="96" t="s">
        <v>315</v>
      </c>
      <c r="P338" s="68">
        <v>1</v>
      </c>
      <c r="Q338" s="68">
        <v>1</v>
      </c>
      <c r="R338" s="68" t="s">
        <v>343</v>
      </c>
      <c r="S338" s="15">
        <v>9.37</v>
      </c>
      <c r="T338" s="323">
        <v>8284.08</v>
      </c>
      <c r="U338" s="323">
        <v>7455.6720000000005</v>
      </c>
      <c r="V338" s="324">
        <v>0.9</v>
      </c>
    </row>
    <row r="339" spans="1:22" ht="12" customHeight="1" thickBot="1" thickTop="1">
      <c r="A339" s="237"/>
      <c r="B339" s="239"/>
      <c r="C339" s="242"/>
      <c r="D339" s="245"/>
      <c r="E339" s="257"/>
      <c r="F339" s="257"/>
      <c r="G339" s="261"/>
      <c r="H339" s="255"/>
      <c r="I339" s="259"/>
      <c r="J339" s="64" t="e">
        <f>CONCATENATE("AA ",#REF!,".",#REF!,".")</f>
        <v>#REF!</v>
      </c>
      <c r="K339" s="130" t="s">
        <v>505</v>
      </c>
      <c r="L339" s="130"/>
      <c r="M339" s="66">
        <v>10</v>
      </c>
      <c r="N339" s="183" t="s">
        <v>139</v>
      </c>
      <c r="O339" s="96" t="s">
        <v>315</v>
      </c>
      <c r="P339" s="68">
        <v>1</v>
      </c>
      <c r="Q339" s="68">
        <v>1</v>
      </c>
      <c r="R339" s="68" t="s">
        <v>343</v>
      </c>
      <c r="S339" s="15">
        <v>9.37</v>
      </c>
      <c r="T339" s="323">
        <v>1.1461666666666666</v>
      </c>
      <c r="U339" s="323">
        <v>1.03155</v>
      </c>
      <c r="V339" s="325">
        <v>0.9</v>
      </c>
    </row>
    <row r="340" spans="1:22" ht="12" customHeight="1" thickBot="1" thickTop="1">
      <c r="A340" s="236" t="str">
        <f>"Pomorski zakonik  
(Ur.l. RS, št. 26/2001, 21/2002, 110/2002-ZGO-1, 2/2004, 37/2004-UPB1, 98/2005, 49/2006, 120/2006-UPB2)"</f>
        <v>Pomorski zakonik  
(Ur.l. RS, št. 26/2001, 21/2002, 110/2002-ZGO-1, 2/2004, 37/2004-UPB1, 98/2005, 49/2006, 120/2006-UPB2)</v>
      </c>
      <c r="B340" s="238" t="s">
        <v>485</v>
      </c>
      <c r="C340" s="241" t="str">
        <f>"(22)"</f>
        <v>(22)</v>
      </c>
      <c r="D340" s="244"/>
      <c r="E340" s="257" t="s">
        <v>38</v>
      </c>
      <c r="F340" s="257" t="s">
        <v>39</v>
      </c>
      <c r="G340" s="261" t="s">
        <v>614</v>
      </c>
      <c r="H340" s="255" t="s">
        <v>510</v>
      </c>
      <c r="I340" s="259">
        <v>11</v>
      </c>
      <c r="J340" s="62" t="e">
        <f>CONCATENATE("AA ",#REF!,".",#REF!,".")</f>
        <v>#REF!</v>
      </c>
      <c r="K340" s="150" t="s">
        <v>59</v>
      </c>
      <c r="L340" s="150"/>
      <c r="M340" s="42">
        <v>1</v>
      </c>
      <c r="N340" s="191" t="s">
        <v>139</v>
      </c>
      <c r="O340" s="27" t="s">
        <v>315</v>
      </c>
      <c r="P340" s="76">
        <v>1</v>
      </c>
      <c r="Q340" s="76">
        <v>1</v>
      </c>
      <c r="R340" s="76" t="s">
        <v>342</v>
      </c>
      <c r="S340" s="22">
        <v>9.37</v>
      </c>
      <c r="T340" s="320">
        <v>0.7808333333333333</v>
      </c>
      <c r="U340" s="320">
        <v>0.07808333333333334</v>
      </c>
      <c r="V340" s="321">
        <v>0.1</v>
      </c>
    </row>
    <row r="341" spans="1:22" ht="12" customHeight="1" thickBot="1" thickTop="1">
      <c r="A341" s="237"/>
      <c r="B341" s="239"/>
      <c r="C341" s="242"/>
      <c r="D341" s="245"/>
      <c r="E341" s="257"/>
      <c r="F341" s="257"/>
      <c r="G341" s="261"/>
      <c r="H341" s="255"/>
      <c r="I341" s="259"/>
      <c r="J341" s="63" t="e">
        <f>CONCATENATE("AA ",#REF!,".",#REF!,".")</f>
        <v>#REF!</v>
      </c>
      <c r="K341" s="99" t="s">
        <v>489</v>
      </c>
      <c r="L341" s="99" t="s">
        <v>140</v>
      </c>
      <c r="M341" s="41">
        <v>8</v>
      </c>
      <c r="N341" s="186" t="s">
        <v>139</v>
      </c>
      <c r="O341" s="26" t="s">
        <v>315</v>
      </c>
      <c r="P341" s="17">
        <v>1</v>
      </c>
      <c r="Q341" s="17">
        <v>1</v>
      </c>
      <c r="R341" s="17" t="s">
        <v>343</v>
      </c>
      <c r="S341" s="15">
        <v>9.37</v>
      </c>
      <c r="T341" s="326">
        <v>74.96</v>
      </c>
      <c r="U341" s="326">
        <v>67.464</v>
      </c>
      <c r="V341" s="327">
        <v>0.9</v>
      </c>
    </row>
    <row r="342" spans="1:22" ht="12" customHeight="1" thickBot="1" thickTop="1">
      <c r="A342" s="236" t="str">
        <f>"Pomorski zakonik  
(Ur.l. RS, št. 26/2001, 21/2002, 110/2002-ZGO-1, 2/2004, 37/2004-UPB1, 98/2005, 49/2006, 120/2006-UPB2)"</f>
        <v>Pomorski zakonik  
(Ur.l. RS, št. 26/2001, 21/2002, 110/2002-ZGO-1, 2/2004, 37/2004-UPB1, 98/2005, 49/2006, 120/2006-UPB2)</v>
      </c>
      <c r="B342" s="238" t="s">
        <v>502</v>
      </c>
      <c r="C342" s="241" t="str">
        <f>"34/(7)"</f>
        <v>34/(7)</v>
      </c>
      <c r="D342" s="244"/>
      <c r="E342" s="257" t="s">
        <v>38</v>
      </c>
      <c r="F342" s="257" t="s">
        <v>39</v>
      </c>
      <c r="G342" s="261" t="s">
        <v>615</v>
      </c>
      <c r="H342" s="255" t="s">
        <v>503</v>
      </c>
      <c r="I342" s="259">
        <v>14</v>
      </c>
      <c r="J342" s="62" t="e">
        <f>CONCATENATE("AA ",#REF!,".",#REF!,".")</f>
        <v>#REF!</v>
      </c>
      <c r="K342" s="150" t="s">
        <v>159</v>
      </c>
      <c r="L342" s="160" t="s">
        <v>158</v>
      </c>
      <c r="M342" s="42">
        <v>1</v>
      </c>
      <c r="N342" s="191" t="s">
        <v>182</v>
      </c>
      <c r="O342" s="95" t="s">
        <v>183</v>
      </c>
      <c r="P342" s="76">
        <v>3</v>
      </c>
      <c r="Q342" s="76">
        <v>1</v>
      </c>
      <c r="R342" s="76" t="s">
        <v>342</v>
      </c>
      <c r="S342" s="22">
        <v>9.37</v>
      </c>
      <c r="T342" s="328">
        <v>4.685</v>
      </c>
      <c r="U342" s="328">
        <v>0.46849999999999997</v>
      </c>
      <c r="V342" s="329">
        <v>0.1</v>
      </c>
    </row>
    <row r="343" spans="1:22" ht="12" customHeight="1" thickBot="1" thickTop="1">
      <c r="A343" s="237"/>
      <c r="B343" s="239"/>
      <c r="C343" s="242"/>
      <c r="D343" s="245"/>
      <c r="E343" s="257"/>
      <c r="F343" s="257"/>
      <c r="G343" s="261"/>
      <c r="H343" s="255"/>
      <c r="I343" s="259"/>
      <c r="J343" s="63" t="e">
        <f>CONCATENATE("AA ",#REF!,".",#REF!,".")</f>
        <v>#REF!</v>
      </c>
      <c r="K343" s="130" t="s">
        <v>504</v>
      </c>
      <c r="L343" s="170" t="s">
        <v>160</v>
      </c>
      <c r="M343" s="41">
        <v>3</v>
      </c>
      <c r="N343" s="186" t="s">
        <v>182</v>
      </c>
      <c r="O343" s="26" t="s">
        <v>183</v>
      </c>
      <c r="P343" s="17">
        <v>3</v>
      </c>
      <c r="Q343" s="17">
        <v>1</v>
      </c>
      <c r="R343" s="17" t="s">
        <v>343</v>
      </c>
      <c r="S343" s="15">
        <v>9.37</v>
      </c>
      <c r="T343" s="322">
        <v>19677</v>
      </c>
      <c r="U343" s="322">
        <v>5903.1</v>
      </c>
      <c r="V343" s="324">
        <v>0.3</v>
      </c>
    </row>
    <row r="344" spans="1:22" ht="12" customHeight="1" thickBot="1" thickTop="1">
      <c r="A344" s="237"/>
      <c r="B344" s="239"/>
      <c r="C344" s="242"/>
      <c r="D344" s="245"/>
      <c r="E344" s="257"/>
      <c r="F344" s="257"/>
      <c r="G344" s="261"/>
      <c r="H344" s="255"/>
      <c r="I344" s="259"/>
      <c r="J344" s="63" t="e">
        <f>CONCATENATE("AA ",#REF!,".",#REF!,".")</f>
        <v>#REF!</v>
      </c>
      <c r="K344" s="130" t="s">
        <v>76</v>
      </c>
      <c r="L344" s="163" t="s">
        <v>161</v>
      </c>
      <c r="M344" s="66">
        <v>10</v>
      </c>
      <c r="N344" s="185" t="s">
        <v>182</v>
      </c>
      <c r="O344" s="72" t="s">
        <v>183</v>
      </c>
      <c r="P344" s="68">
        <v>3</v>
      </c>
      <c r="Q344" s="68">
        <v>1</v>
      </c>
      <c r="R344" s="68" t="s">
        <v>342</v>
      </c>
      <c r="S344" s="15">
        <v>9.37</v>
      </c>
      <c r="T344" s="323">
        <v>2.3425</v>
      </c>
      <c r="U344" s="323">
        <v>0.23424999999999999</v>
      </c>
      <c r="V344" s="325">
        <v>0.1</v>
      </c>
    </row>
    <row r="345" spans="1:22" ht="12" customHeight="1" thickBot="1" thickTop="1">
      <c r="A345" s="236" t="str">
        <f>"Pomorski zakonik  
(Ur.l. RS, št. 26/2001, 21/2002, 110/2002-ZGO-1, 2/2004, 37/2004-UPB1, 98/2005, 49/2006, 120/2006-UPB2)"</f>
        <v>Pomorski zakonik  
(Ur.l. RS, št. 26/2001, 21/2002, 110/2002-ZGO-1, 2/2004, 37/2004-UPB1, 98/2005, 49/2006, 120/2006-UPB2)</v>
      </c>
      <c r="B345" s="238" t="s">
        <v>502</v>
      </c>
      <c r="C345" s="241" t="str">
        <f>"34/(7)"</f>
        <v>34/(7)</v>
      </c>
      <c r="D345" s="244"/>
      <c r="E345" s="257" t="s">
        <v>38</v>
      </c>
      <c r="F345" s="257" t="s">
        <v>39</v>
      </c>
      <c r="G345" s="261" t="s">
        <v>616</v>
      </c>
      <c r="H345" s="255" t="s">
        <v>332</v>
      </c>
      <c r="I345" s="259">
        <v>3</v>
      </c>
      <c r="J345" s="62" t="e">
        <f>CONCATENATE("AA ",#REF!,".",#REF!,".")</f>
        <v>#REF!</v>
      </c>
      <c r="K345" s="150" t="s">
        <v>137</v>
      </c>
      <c r="L345" s="150"/>
      <c r="M345" s="42">
        <v>1</v>
      </c>
      <c r="N345" s="191" t="s">
        <v>182</v>
      </c>
      <c r="O345" s="95" t="s">
        <v>183</v>
      </c>
      <c r="P345" s="76">
        <v>3</v>
      </c>
      <c r="Q345" s="76">
        <v>1</v>
      </c>
      <c r="R345" s="76" t="s">
        <v>342</v>
      </c>
      <c r="S345" s="22">
        <v>9.37</v>
      </c>
      <c r="T345" s="320">
        <v>4.685</v>
      </c>
      <c r="U345" s="320">
        <v>0.46849999999999997</v>
      </c>
      <c r="V345" s="321">
        <v>0.1</v>
      </c>
    </row>
    <row r="346" spans="1:22" ht="12" customHeight="1" thickBot="1" thickTop="1">
      <c r="A346" s="237"/>
      <c r="B346" s="239"/>
      <c r="C346" s="242"/>
      <c r="D346" s="245"/>
      <c r="E346" s="257"/>
      <c r="F346" s="257"/>
      <c r="G346" s="261"/>
      <c r="H346" s="255"/>
      <c r="I346" s="259"/>
      <c r="J346" s="63" t="e">
        <f>CONCATENATE("AA ",#REF!,".",#REF!,".")</f>
        <v>#REF!</v>
      </c>
      <c r="K346" s="99" t="s">
        <v>487</v>
      </c>
      <c r="L346" s="99"/>
      <c r="M346" s="41">
        <v>2</v>
      </c>
      <c r="N346" s="186" t="s">
        <v>182</v>
      </c>
      <c r="O346" s="26" t="s">
        <v>183</v>
      </c>
      <c r="P346" s="17">
        <v>3</v>
      </c>
      <c r="Q346" s="17">
        <v>1</v>
      </c>
      <c r="R346" s="17" t="s">
        <v>343</v>
      </c>
      <c r="S346" s="15">
        <v>9.37</v>
      </c>
      <c r="T346" s="322">
        <v>449.76</v>
      </c>
      <c r="U346" s="322">
        <v>404.784</v>
      </c>
      <c r="V346" s="324">
        <v>0.9</v>
      </c>
    </row>
    <row r="347" spans="1:22" ht="12" customHeight="1" thickBot="1" thickTop="1">
      <c r="A347" s="237"/>
      <c r="B347" s="239"/>
      <c r="C347" s="242"/>
      <c r="D347" s="245"/>
      <c r="E347" s="257"/>
      <c r="F347" s="257"/>
      <c r="G347" s="261"/>
      <c r="H347" s="255"/>
      <c r="I347" s="259"/>
      <c r="J347" s="63" t="e">
        <f>CONCATENATE("AA ",#REF!,".",#REF!,".")</f>
        <v>#REF!</v>
      </c>
      <c r="K347" s="130" t="s">
        <v>488</v>
      </c>
      <c r="L347" s="130"/>
      <c r="M347" s="66">
        <v>3</v>
      </c>
      <c r="N347" s="185" t="s">
        <v>182</v>
      </c>
      <c r="O347" s="26" t="s">
        <v>183</v>
      </c>
      <c r="P347" s="68">
        <v>3</v>
      </c>
      <c r="Q347" s="68">
        <v>1</v>
      </c>
      <c r="R347" s="68" t="s">
        <v>343</v>
      </c>
      <c r="S347" s="15">
        <v>9.37</v>
      </c>
      <c r="T347" s="323">
        <v>49698.48</v>
      </c>
      <c r="U347" s="323">
        <v>44728.632</v>
      </c>
      <c r="V347" s="324">
        <v>0.9</v>
      </c>
    </row>
    <row r="348" spans="1:22" s="1" customFormat="1" ht="12" customHeight="1" thickBot="1" thickTop="1">
      <c r="A348" s="237"/>
      <c r="B348" s="239"/>
      <c r="C348" s="242"/>
      <c r="D348" s="245"/>
      <c r="E348" s="257"/>
      <c r="F348" s="257"/>
      <c r="G348" s="261"/>
      <c r="H348" s="255"/>
      <c r="I348" s="259"/>
      <c r="J348" s="116" t="e">
        <f>CONCATENATE("AA ",#REF!,".",#REF!,".")</f>
        <v>#REF!</v>
      </c>
      <c r="K348" s="130" t="s">
        <v>144</v>
      </c>
      <c r="L348" s="130"/>
      <c r="M348" s="66">
        <v>10</v>
      </c>
      <c r="N348" s="185" t="s">
        <v>182</v>
      </c>
      <c r="O348" s="72" t="s">
        <v>183</v>
      </c>
      <c r="P348" s="68">
        <v>3</v>
      </c>
      <c r="Q348" s="68">
        <v>1</v>
      </c>
      <c r="R348" s="68" t="s">
        <v>343</v>
      </c>
      <c r="S348" s="69">
        <v>9.37</v>
      </c>
      <c r="T348" s="326">
        <v>3.4384999999999994</v>
      </c>
      <c r="U348" s="326">
        <v>1.0315499999999997</v>
      </c>
      <c r="V348" s="325">
        <v>0.3</v>
      </c>
    </row>
    <row r="349" spans="1:22" s="82" customFormat="1" ht="12" customHeight="1" thickBot="1" thickTop="1">
      <c r="A349" s="236" t="str">
        <f>"Pomorski zakonik  
(Ur.l. RS, št. 26/2001, 21/2002, 110/2002-ZGO-1, 2/2004, 37/2004-UPB1, 98/2005, 49/2006, 120/2006-UPB2)"</f>
        <v>Pomorski zakonik  
(Ur.l. RS, št. 26/2001, 21/2002, 110/2002-ZGO-1, 2/2004, 37/2004-UPB1, 98/2005, 49/2006, 120/2006-UPB2)</v>
      </c>
      <c r="B349" s="238" t="s">
        <v>99</v>
      </c>
      <c r="C349" s="247" t="s">
        <v>441</v>
      </c>
      <c r="D349" s="244"/>
      <c r="E349" s="257" t="s">
        <v>38</v>
      </c>
      <c r="F349" s="257" t="s">
        <v>39</v>
      </c>
      <c r="G349" s="261" t="s">
        <v>617</v>
      </c>
      <c r="H349" s="257" t="s">
        <v>239</v>
      </c>
      <c r="I349" s="259">
        <v>6</v>
      </c>
      <c r="J349" s="62" t="e">
        <f>CONCATENATE("AA ",#REF!,".",#REF!,".")</f>
        <v>#REF!</v>
      </c>
      <c r="K349" s="184" t="s">
        <v>146</v>
      </c>
      <c r="L349" s="184"/>
      <c r="M349" s="42">
        <v>1</v>
      </c>
      <c r="N349" s="180" t="s">
        <v>145</v>
      </c>
      <c r="O349" s="26" t="s">
        <v>315</v>
      </c>
      <c r="P349" s="76">
        <v>15</v>
      </c>
      <c r="Q349" s="76">
        <v>1</v>
      </c>
      <c r="R349" s="76" t="s">
        <v>342</v>
      </c>
      <c r="S349" s="22">
        <v>5.28</v>
      </c>
      <c r="T349" s="320">
        <v>13.2</v>
      </c>
      <c r="U349" s="320">
        <v>1.32</v>
      </c>
      <c r="V349" s="321">
        <v>0.1</v>
      </c>
    </row>
    <row r="350" spans="1:22" ht="12" customHeight="1" thickBot="1" thickTop="1">
      <c r="A350" s="237"/>
      <c r="B350" s="239"/>
      <c r="C350" s="248"/>
      <c r="D350" s="245"/>
      <c r="E350" s="257"/>
      <c r="F350" s="257"/>
      <c r="G350" s="261"/>
      <c r="H350" s="258"/>
      <c r="I350" s="259"/>
      <c r="J350" s="63" t="e">
        <f>CONCATENATE("AA ",#REF!,".",#REF!,".")</f>
        <v>#REF!</v>
      </c>
      <c r="K350" s="122" t="s">
        <v>147</v>
      </c>
      <c r="L350" s="122"/>
      <c r="M350" s="41">
        <v>6</v>
      </c>
      <c r="N350" s="183" t="s">
        <v>145</v>
      </c>
      <c r="O350" s="26" t="s">
        <v>315</v>
      </c>
      <c r="P350" s="17">
        <v>15</v>
      </c>
      <c r="Q350" s="17">
        <v>1</v>
      </c>
      <c r="R350" s="17" t="s">
        <v>343</v>
      </c>
      <c r="S350" s="15">
        <v>5.28</v>
      </c>
      <c r="T350" s="322">
        <v>13.2</v>
      </c>
      <c r="U350" s="322">
        <v>1.32</v>
      </c>
      <c r="V350" s="324">
        <v>0.1</v>
      </c>
    </row>
    <row r="351" spans="1:22" ht="12" customHeight="1" thickBot="1" thickTop="1">
      <c r="A351" s="237"/>
      <c r="B351" s="239"/>
      <c r="C351" s="248"/>
      <c r="D351" s="245"/>
      <c r="E351" s="257"/>
      <c r="F351" s="257"/>
      <c r="G351" s="261"/>
      <c r="H351" s="258"/>
      <c r="I351" s="259"/>
      <c r="J351" s="63" t="e">
        <f>CONCATENATE("AA ",#REF!,".",#REF!,".")</f>
        <v>#REF!</v>
      </c>
      <c r="K351" s="130" t="s">
        <v>148</v>
      </c>
      <c r="L351" s="130" t="s">
        <v>149</v>
      </c>
      <c r="M351" s="66">
        <v>1</v>
      </c>
      <c r="N351" s="183" t="s">
        <v>145</v>
      </c>
      <c r="O351" s="96" t="s">
        <v>315</v>
      </c>
      <c r="P351" s="68">
        <v>15</v>
      </c>
      <c r="Q351" s="68">
        <v>1</v>
      </c>
      <c r="R351" s="68" t="s">
        <v>343</v>
      </c>
      <c r="S351" s="69">
        <v>5.28</v>
      </c>
      <c r="T351" s="323">
        <v>79.2</v>
      </c>
      <c r="U351" s="323">
        <v>7.92</v>
      </c>
      <c r="V351" s="324">
        <v>0.1</v>
      </c>
    </row>
    <row r="352" spans="1:22" ht="12" customHeight="1" thickBot="1" thickTop="1">
      <c r="A352" s="237"/>
      <c r="B352" s="239"/>
      <c r="C352" s="248"/>
      <c r="D352" s="245"/>
      <c r="E352" s="257"/>
      <c r="F352" s="257"/>
      <c r="G352" s="261"/>
      <c r="H352" s="258"/>
      <c r="I352" s="259"/>
      <c r="J352" s="116" t="e">
        <f>CONCATENATE("AA ",#REF!,".",#REF!,".")</f>
        <v>#REF!</v>
      </c>
      <c r="K352" s="130" t="s">
        <v>111</v>
      </c>
      <c r="L352" s="130" t="s">
        <v>150</v>
      </c>
      <c r="M352" s="66">
        <v>10</v>
      </c>
      <c r="N352" s="194" t="s">
        <v>145</v>
      </c>
      <c r="O352" s="96" t="s">
        <v>315</v>
      </c>
      <c r="P352" s="68">
        <v>16</v>
      </c>
      <c r="Q352" s="68">
        <v>1</v>
      </c>
      <c r="R352" s="68" t="s">
        <v>343</v>
      </c>
      <c r="S352" s="69">
        <v>5.28</v>
      </c>
      <c r="T352" s="323">
        <v>1.4080000000000001</v>
      </c>
      <c r="U352" s="323">
        <v>0.1408</v>
      </c>
      <c r="V352" s="325">
        <v>0.1</v>
      </c>
    </row>
    <row r="353" spans="1:22" s="82" customFormat="1" ht="12" customHeight="1" thickBot="1" thickTop="1">
      <c r="A353" s="236" t="str">
        <f>"Pomorski zakonik  
(Ur.l. RS, št. 26/2001, 21/2002, 110/2002-ZGO-1, 2/2004, 37/2004-UPB1, 98/2005, 49/2006, 120/2006-UPB2)"</f>
        <v>Pomorski zakonik  
(Ur.l. RS, št. 26/2001, 21/2002, 110/2002-ZGO-1, 2/2004, 37/2004-UPB1, 98/2005, 49/2006, 120/2006-UPB2)</v>
      </c>
      <c r="B353" s="238"/>
      <c r="C353" s="247">
        <v>39</v>
      </c>
      <c r="D353" s="244"/>
      <c r="E353" s="257" t="s">
        <v>38</v>
      </c>
      <c r="F353" s="257" t="s">
        <v>39</v>
      </c>
      <c r="G353" s="261" t="s">
        <v>657</v>
      </c>
      <c r="H353" s="257" t="s">
        <v>151</v>
      </c>
      <c r="I353" s="259">
        <v>7</v>
      </c>
      <c r="J353" s="62" t="e">
        <f>CONCATENATE("AA ",#REF!,".",#REF!,".")</f>
        <v>#REF!</v>
      </c>
      <c r="K353" s="184" t="s">
        <v>413</v>
      </c>
      <c r="L353" s="184"/>
      <c r="M353" s="42">
        <v>1</v>
      </c>
      <c r="N353" s="191" t="s">
        <v>182</v>
      </c>
      <c r="O353" s="27" t="s">
        <v>183</v>
      </c>
      <c r="P353" s="76">
        <v>1</v>
      </c>
      <c r="Q353" s="76">
        <v>1</v>
      </c>
      <c r="R353" s="76" t="s">
        <v>342</v>
      </c>
      <c r="S353" s="22">
        <v>9.37</v>
      </c>
      <c r="T353" s="320">
        <v>1.5616666666666665</v>
      </c>
      <c r="U353" s="320">
        <v>0.15616666666666668</v>
      </c>
      <c r="V353" s="321">
        <v>0.1</v>
      </c>
    </row>
    <row r="354" spans="1:22" ht="12" customHeight="1" thickBot="1" thickTop="1">
      <c r="A354" s="237"/>
      <c r="B354" s="239"/>
      <c r="C354" s="248"/>
      <c r="D354" s="245"/>
      <c r="E354" s="257"/>
      <c r="F354" s="257"/>
      <c r="G354" s="261"/>
      <c r="H354" s="258"/>
      <c r="I354" s="259"/>
      <c r="J354" s="63" t="e">
        <f>CONCATENATE("AA ",#REF!,".",#REF!,".")</f>
        <v>#REF!</v>
      </c>
      <c r="K354" s="122" t="s">
        <v>94</v>
      </c>
      <c r="L354" s="122"/>
      <c r="M354" s="41">
        <v>6</v>
      </c>
      <c r="N354" s="186" t="s">
        <v>182</v>
      </c>
      <c r="O354" s="26" t="s">
        <v>183</v>
      </c>
      <c r="P354" s="17">
        <v>1</v>
      </c>
      <c r="Q354" s="17">
        <v>1</v>
      </c>
      <c r="R354" s="17" t="s">
        <v>343</v>
      </c>
      <c r="S354" s="15">
        <v>9.37</v>
      </c>
      <c r="T354" s="322">
        <v>9.57</v>
      </c>
      <c r="U354" s="322">
        <v>8.613</v>
      </c>
      <c r="V354" s="324">
        <v>0.9</v>
      </c>
    </row>
    <row r="355" spans="1:22" ht="12" customHeight="1" thickBot="1" thickTop="1">
      <c r="A355" s="237"/>
      <c r="B355" s="239"/>
      <c r="C355" s="248"/>
      <c r="D355" s="245"/>
      <c r="E355" s="257"/>
      <c r="F355" s="257"/>
      <c r="G355" s="261"/>
      <c r="H355" s="258"/>
      <c r="I355" s="259"/>
      <c r="J355" s="114" t="e">
        <f>CONCATENATE("AA ",#REF!,".",#REF!,".")</f>
        <v>#REF!</v>
      </c>
      <c r="K355" s="130" t="s">
        <v>152</v>
      </c>
      <c r="L355" s="130"/>
      <c r="M355" s="66">
        <v>10</v>
      </c>
      <c r="N355" s="185" t="s">
        <v>182</v>
      </c>
      <c r="O355" s="96" t="s">
        <v>183</v>
      </c>
      <c r="P355" s="68">
        <v>1</v>
      </c>
      <c r="Q355" s="68">
        <v>1</v>
      </c>
      <c r="R355" s="68" t="s">
        <v>343</v>
      </c>
      <c r="S355" s="69">
        <v>9.37</v>
      </c>
      <c r="T355" s="323">
        <v>1.1461666666666666</v>
      </c>
      <c r="U355" s="323">
        <v>0.11461666666666666</v>
      </c>
      <c r="V355" s="325">
        <v>0.1</v>
      </c>
    </row>
    <row r="356" spans="1:22" s="82" customFormat="1" ht="12" customHeight="1" thickBot="1" thickTop="1">
      <c r="A356" s="236" t="str">
        <f>"Pomorski zakonik  
(Ur.l. RS, št. 26/2001, 21/2002, 110/2002-ZGO-1, 2/2004, 37/2004-UPB1, 98/2005, 49/2006, 120/2006-UPB2)"</f>
        <v>Pomorski zakonik  
(Ur.l. RS, št. 26/2001, 21/2002, 110/2002-ZGO-1, 2/2004, 37/2004-UPB1, 98/2005, 49/2006, 120/2006-UPB2)</v>
      </c>
      <c r="B356" s="238"/>
      <c r="C356" s="247">
        <v>56</v>
      </c>
      <c r="D356" s="244"/>
      <c r="E356" s="257" t="s">
        <v>38</v>
      </c>
      <c r="F356" s="257" t="s">
        <v>39</v>
      </c>
      <c r="G356" s="261" t="s">
        <v>618</v>
      </c>
      <c r="H356" s="257" t="s">
        <v>333</v>
      </c>
      <c r="I356" s="259">
        <v>3</v>
      </c>
      <c r="J356" s="62" t="e">
        <f>CONCATENATE("AA ",#REF!,".",#REF!,".")</f>
        <v>#REF!</v>
      </c>
      <c r="K356" s="184" t="s">
        <v>413</v>
      </c>
      <c r="L356" s="230"/>
      <c r="M356" s="42">
        <v>1</v>
      </c>
      <c r="N356" s="191" t="s">
        <v>182</v>
      </c>
      <c r="O356" s="27" t="s">
        <v>183</v>
      </c>
      <c r="P356" s="76">
        <v>1</v>
      </c>
      <c r="Q356" s="76">
        <v>1</v>
      </c>
      <c r="R356" s="76" t="s">
        <v>342</v>
      </c>
      <c r="S356" s="22">
        <v>9.37</v>
      </c>
      <c r="T356" s="320">
        <v>1.5616666666666665</v>
      </c>
      <c r="U356" s="320">
        <v>0.15616666666666668</v>
      </c>
      <c r="V356" s="321">
        <v>0.1</v>
      </c>
    </row>
    <row r="357" spans="1:22" ht="12" customHeight="1" thickBot="1" thickTop="1">
      <c r="A357" s="237"/>
      <c r="B357" s="239"/>
      <c r="C357" s="248"/>
      <c r="D357" s="245"/>
      <c r="E357" s="257"/>
      <c r="F357" s="257"/>
      <c r="G357" s="261"/>
      <c r="H357" s="258"/>
      <c r="I357" s="259"/>
      <c r="J357" s="114" t="e">
        <f>CONCATENATE("AA ",#REF!,".",#REF!,".")</f>
        <v>#REF!</v>
      </c>
      <c r="K357" s="104" t="s">
        <v>658</v>
      </c>
      <c r="L357" s="231" t="s">
        <v>162</v>
      </c>
      <c r="M357" s="66">
        <v>10</v>
      </c>
      <c r="N357" s="186" t="s">
        <v>182</v>
      </c>
      <c r="O357" s="96" t="s">
        <v>183</v>
      </c>
      <c r="P357" s="68">
        <v>1</v>
      </c>
      <c r="Q357" s="68">
        <v>1</v>
      </c>
      <c r="R357" s="68" t="s">
        <v>343</v>
      </c>
      <c r="S357" s="69">
        <v>9.37</v>
      </c>
      <c r="T357" s="323">
        <v>1.5616666666666665</v>
      </c>
      <c r="U357" s="323">
        <v>0.15616666666666668</v>
      </c>
      <c r="V357" s="325">
        <v>0.1</v>
      </c>
    </row>
    <row r="358" spans="1:22" s="82" customFormat="1" ht="12" customHeight="1" thickBot="1" thickTop="1">
      <c r="A358" s="236" t="str">
        <f>"Pomorski zakonik  
(Ur.l. RS, št. 26/2001, 21/2002, 110/2002-ZGO-1, 2/2004, 37/2004-UPB1, 98/2005, 49/2006, 120/2006-UPB2)"</f>
        <v>Pomorski zakonik  
(Ur.l. RS, št. 26/2001, 21/2002, 110/2002-ZGO-1, 2/2004, 37/2004-UPB1, 98/2005, 49/2006, 120/2006-UPB2)</v>
      </c>
      <c r="B358" s="238"/>
      <c r="C358" s="241">
        <v>64</v>
      </c>
      <c r="D358" s="244"/>
      <c r="E358" s="257" t="s">
        <v>38</v>
      </c>
      <c r="F358" s="257" t="s">
        <v>39</v>
      </c>
      <c r="G358" s="261" t="s">
        <v>619</v>
      </c>
      <c r="H358" s="257" t="s">
        <v>659</v>
      </c>
      <c r="I358" s="262">
        <v>6</v>
      </c>
      <c r="J358" s="62" t="e">
        <f>CONCATENATE("AA ",#REF!,".",#REF!,".")</f>
        <v>#REF!</v>
      </c>
      <c r="K358" s="180" t="s">
        <v>40</v>
      </c>
      <c r="L358" s="180"/>
      <c r="M358" s="42">
        <v>1</v>
      </c>
      <c r="N358" s="180" t="s">
        <v>153</v>
      </c>
      <c r="O358" s="27" t="s">
        <v>263</v>
      </c>
      <c r="P358" s="76">
        <v>17</v>
      </c>
      <c r="Q358" s="76">
        <v>1</v>
      </c>
      <c r="R358" s="76" t="s">
        <v>342</v>
      </c>
      <c r="S358" s="22">
        <v>9.37</v>
      </c>
      <c r="T358" s="320">
        <v>26.548333333333332</v>
      </c>
      <c r="U358" s="320">
        <v>2.6548333333333334</v>
      </c>
      <c r="V358" s="321">
        <v>0.1</v>
      </c>
    </row>
    <row r="359" spans="1:22" s="80" customFormat="1" ht="12" customHeight="1" thickBot="1" thickTop="1">
      <c r="A359" s="263"/>
      <c r="B359" s="240"/>
      <c r="C359" s="243"/>
      <c r="D359" s="246"/>
      <c r="E359" s="257"/>
      <c r="F359" s="257"/>
      <c r="G359" s="261"/>
      <c r="H359" s="258"/>
      <c r="I359" s="262"/>
      <c r="J359" s="79" t="e">
        <f>CONCATENATE("AA ",#REF!,".",#REF!,".")</f>
        <v>#REF!</v>
      </c>
      <c r="K359" s="179" t="s">
        <v>660</v>
      </c>
      <c r="L359" s="179" t="s">
        <v>154</v>
      </c>
      <c r="M359" s="44">
        <v>10</v>
      </c>
      <c r="N359" s="193" t="s">
        <v>153</v>
      </c>
      <c r="O359" s="103" t="s">
        <v>263</v>
      </c>
      <c r="P359" s="33">
        <v>17</v>
      </c>
      <c r="Q359" s="33">
        <v>1</v>
      </c>
      <c r="R359" s="33" t="s">
        <v>343</v>
      </c>
      <c r="S359" s="18">
        <v>9.37</v>
      </c>
      <c r="T359" s="326">
        <v>40.6725</v>
      </c>
      <c r="U359" s="326">
        <v>20.33625</v>
      </c>
      <c r="V359" s="327">
        <v>0.5</v>
      </c>
    </row>
    <row r="360" spans="1:22" s="82" customFormat="1" ht="12" customHeight="1" thickBot="1" thickTop="1">
      <c r="A360" s="236" t="str">
        <f>"Pomorski zakonik  
(Ur.l. RS, št. 26/2001, 21/2002, 110/2002-ZGO-1, 2/2004, 37/2004-UPB1, 98/2005, 49/2006, 120/2006-UPB2)"</f>
        <v>Pomorski zakonik  
(Ur.l. RS, št. 26/2001, 21/2002, 110/2002-ZGO-1, 2/2004, 37/2004-UPB1, 98/2005, 49/2006, 120/2006-UPB2)</v>
      </c>
      <c r="B360" s="238"/>
      <c r="C360" s="241">
        <v>74</v>
      </c>
      <c r="D360" s="244"/>
      <c r="E360" s="257" t="s">
        <v>38</v>
      </c>
      <c r="F360" s="257" t="s">
        <v>39</v>
      </c>
      <c r="G360" s="261" t="s">
        <v>244</v>
      </c>
      <c r="H360" s="257" t="s">
        <v>334</v>
      </c>
      <c r="I360" s="262">
        <v>6</v>
      </c>
      <c r="J360" s="62" t="e">
        <f>CONCATENATE("AA ",#REF!,".",#REF!,".")</f>
        <v>#REF!</v>
      </c>
      <c r="K360" s="180" t="s">
        <v>40</v>
      </c>
      <c r="L360" s="180"/>
      <c r="M360" s="42">
        <v>1</v>
      </c>
      <c r="N360" s="191" t="s">
        <v>157</v>
      </c>
      <c r="O360" s="95" t="s">
        <v>264</v>
      </c>
      <c r="P360" s="128">
        <v>96</v>
      </c>
      <c r="Q360" s="76">
        <v>1</v>
      </c>
      <c r="R360" s="76" t="s">
        <v>342</v>
      </c>
      <c r="S360" s="22">
        <v>5.28</v>
      </c>
      <c r="T360" s="320">
        <v>84.48</v>
      </c>
      <c r="U360" s="320">
        <v>8.448</v>
      </c>
      <c r="V360" s="321">
        <v>0.1</v>
      </c>
    </row>
    <row r="361" spans="1:22" ht="12" customHeight="1" thickBot="1" thickTop="1">
      <c r="A361" s="237"/>
      <c r="B361" s="239"/>
      <c r="C361" s="242"/>
      <c r="D361" s="245"/>
      <c r="E361" s="257"/>
      <c r="F361" s="257"/>
      <c r="G361" s="261"/>
      <c r="H361" s="258"/>
      <c r="I361" s="262"/>
      <c r="J361" s="63" t="e">
        <f>CONCATENATE("AA ",#REF!,".",#REF!,".")</f>
        <v>#REF!</v>
      </c>
      <c r="K361" s="122" t="s">
        <v>65</v>
      </c>
      <c r="L361" s="122" t="s">
        <v>164</v>
      </c>
      <c r="M361" s="41">
        <v>3</v>
      </c>
      <c r="N361" s="186" t="s">
        <v>157</v>
      </c>
      <c r="O361" s="96" t="s">
        <v>264</v>
      </c>
      <c r="P361" s="129">
        <v>96</v>
      </c>
      <c r="Q361" s="17">
        <v>1</v>
      </c>
      <c r="R361" s="17" t="s">
        <v>343</v>
      </c>
      <c r="S361" s="15">
        <v>5.28</v>
      </c>
      <c r="T361" s="322">
        <v>506.88</v>
      </c>
      <c r="U361" s="322">
        <v>50.688</v>
      </c>
      <c r="V361" s="324">
        <v>0.1</v>
      </c>
    </row>
    <row r="362" spans="1:22" ht="12" customHeight="1" thickBot="1" thickTop="1">
      <c r="A362" s="237"/>
      <c r="B362" s="239"/>
      <c r="C362" s="242"/>
      <c r="D362" s="245"/>
      <c r="E362" s="257"/>
      <c r="F362" s="257"/>
      <c r="G362" s="261"/>
      <c r="H362" s="258"/>
      <c r="I362" s="262"/>
      <c r="J362" s="63" t="e">
        <f>CONCATENATE("AA ",#REF!,".",#REF!,".")</f>
        <v>#REF!</v>
      </c>
      <c r="K362" s="130" t="s">
        <v>897</v>
      </c>
      <c r="L362" s="130" t="s">
        <v>156</v>
      </c>
      <c r="M362" s="66">
        <v>11</v>
      </c>
      <c r="N362" s="186" t="s">
        <v>157</v>
      </c>
      <c r="O362" s="26" t="s">
        <v>264</v>
      </c>
      <c r="P362" s="105">
        <v>96</v>
      </c>
      <c r="Q362" s="17">
        <v>1</v>
      </c>
      <c r="R362" s="17" t="s">
        <v>343</v>
      </c>
      <c r="S362" s="69">
        <v>5.28</v>
      </c>
      <c r="T362" s="323">
        <v>1868.9280000000003</v>
      </c>
      <c r="U362" s="323">
        <v>1682.0352000000003</v>
      </c>
      <c r="V362" s="324">
        <v>0.9</v>
      </c>
    </row>
    <row r="363" spans="1:22" ht="12" customHeight="1" thickBot="1" thickTop="1">
      <c r="A363" s="237"/>
      <c r="B363" s="239"/>
      <c r="C363" s="242"/>
      <c r="D363" s="245"/>
      <c r="E363" s="257"/>
      <c r="F363" s="257"/>
      <c r="G363" s="261"/>
      <c r="H363" s="258"/>
      <c r="I363" s="262"/>
      <c r="J363" s="116" t="e">
        <f>CONCATENATE("AA ",#REF!,".",#REF!,".")</f>
        <v>#REF!</v>
      </c>
      <c r="K363" s="130" t="s">
        <v>111</v>
      </c>
      <c r="L363" s="130"/>
      <c r="M363" s="66">
        <v>10</v>
      </c>
      <c r="N363" s="185" t="s">
        <v>157</v>
      </c>
      <c r="O363" s="26" t="s">
        <v>264</v>
      </c>
      <c r="P363" s="111">
        <v>96</v>
      </c>
      <c r="Q363" s="68">
        <v>1</v>
      </c>
      <c r="R363" s="68" t="s">
        <v>343</v>
      </c>
      <c r="S363" s="69">
        <v>5.28</v>
      </c>
      <c r="T363" s="323">
        <v>8.448</v>
      </c>
      <c r="U363" s="323">
        <v>0.8448000000000001</v>
      </c>
      <c r="V363" s="325">
        <v>0.1</v>
      </c>
    </row>
    <row r="364" spans="1:22" s="82" customFormat="1" ht="12" customHeight="1" thickBot="1" thickTop="1">
      <c r="A364" s="236" t="str">
        <f>"Pomorski zakonik  
(Ur.l. RS, št. 26/2001, 21/2002, 110/2002-ZGO-1, 2/2004, 37/2004-UPB1, 98/2005, 49/2006, 120/2006-UPB2)"</f>
        <v>Pomorski zakonik  
(Ur.l. RS, št. 26/2001, 21/2002, 110/2002-ZGO-1, 2/2004, 37/2004-UPB1, 98/2005, 49/2006, 120/2006-UPB2)</v>
      </c>
      <c r="B364" s="238"/>
      <c r="C364" s="241">
        <v>74</v>
      </c>
      <c r="D364" s="244"/>
      <c r="E364" s="257" t="s">
        <v>38</v>
      </c>
      <c r="F364" s="257" t="s">
        <v>39</v>
      </c>
      <c r="G364" s="261" t="s">
        <v>245</v>
      </c>
      <c r="H364" s="257" t="s">
        <v>334</v>
      </c>
      <c r="I364" s="262">
        <v>6</v>
      </c>
      <c r="J364" s="62" t="e">
        <f>CONCATENATE("AA ",#REF!,".",#REF!,".")</f>
        <v>#REF!</v>
      </c>
      <c r="K364" s="180" t="s">
        <v>40</v>
      </c>
      <c r="L364" s="180"/>
      <c r="M364" s="42">
        <v>1</v>
      </c>
      <c r="N364" s="191" t="s">
        <v>256</v>
      </c>
      <c r="O364" s="95" t="s">
        <v>264</v>
      </c>
      <c r="P364" s="112">
        <v>54</v>
      </c>
      <c r="Q364" s="76">
        <v>1</v>
      </c>
      <c r="R364" s="76" t="s">
        <v>342</v>
      </c>
      <c r="S364" s="22">
        <v>9.37</v>
      </c>
      <c r="T364" s="320">
        <v>84.33</v>
      </c>
      <c r="U364" s="320">
        <v>8.433</v>
      </c>
      <c r="V364" s="321">
        <v>0.1</v>
      </c>
    </row>
    <row r="365" spans="1:22" s="1" customFormat="1" ht="12" customHeight="1" thickBot="1" thickTop="1">
      <c r="A365" s="237"/>
      <c r="B365" s="239"/>
      <c r="C365" s="242"/>
      <c r="D365" s="245"/>
      <c r="E365" s="257"/>
      <c r="F365" s="257"/>
      <c r="G365" s="261"/>
      <c r="H365" s="258"/>
      <c r="I365" s="262"/>
      <c r="J365" s="63" t="e">
        <f>CONCATENATE("AA ",#REF!,".",#REF!,".")</f>
        <v>#REF!</v>
      </c>
      <c r="K365" s="122" t="s">
        <v>65</v>
      </c>
      <c r="L365" s="122" t="s">
        <v>164</v>
      </c>
      <c r="M365" s="41">
        <v>3</v>
      </c>
      <c r="N365" s="186" t="s">
        <v>256</v>
      </c>
      <c r="O365" s="96" t="s">
        <v>264</v>
      </c>
      <c r="P365" s="105">
        <v>54</v>
      </c>
      <c r="Q365" s="17">
        <v>1</v>
      </c>
      <c r="R365" s="17" t="s">
        <v>343</v>
      </c>
      <c r="S365" s="15">
        <v>9.37</v>
      </c>
      <c r="T365" s="322">
        <v>505.98</v>
      </c>
      <c r="U365" s="322">
        <v>50.598</v>
      </c>
      <c r="V365" s="324">
        <v>0.1</v>
      </c>
    </row>
    <row r="366" spans="1:22" s="1" customFormat="1" ht="12" customHeight="1" thickBot="1" thickTop="1">
      <c r="A366" s="237"/>
      <c r="B366" s="239"/>
      <c r="C366" s="242"/>
      <c r="D366" s="245"/>
      <c r="E366" s="257"/>
      <c r="F366" s="257"/>
      <c r="G366" s="261"/>
      <c r="H366" s="258"/>
      <c r="I366" s="262"/>
      <c r="J366" s="63" t="e">
        <f>CONCATENATE("AA ",#REF!,".",#REF!,".")</f>
        <v>#REF!</v>
      </c>
      <c r="K366" s="130" t="s">
        <v>897</v>
      </c>
      <c r="L366" s="130" t="s">
        <v>156</v>
      </c>
      <c r="M366" s="66">
        <v>11</v>
      </c>
      <c r="N366" s="186" t="s">
        <v>256</v>
      </c>
      <c r="O366" s="26" t="s">
        <v>264</v>
      </c>
      <c r="P366" s="105">
        <v>54</v>
      </c>
      <c r="Q366" s="17">
        <v>1</v>
      </c>
      <c r="R366" s="17" t="s">
        <v>343</v>
      </c>
      <c r="S366" s="15">
        <v>9.37</v>
      </c>
      <c r="T366" s="323">
        <v>1054.9530000000002</v>
      </c>
      <c r="U366" s="323">
        <v>949.4577000000002</v>
      </c>
      <c r="V366" s="324">
        <v>0.9</v>
      </c>
    </row>
    <row r="367" spans="1:22" s="80" customFormat="1" ht="12" customHeight="1" thickBot="1" thickTop="1">
      <c r="A367" s="263"/>
      <c r="B367" s="240"/>
      <c r="C367" s="243"/>
      <c r="D367" s="246"/>
      <c r="E367" s="257"/>
      <c r="F367" s="257"/>
      <c r="G367" s="261"/>
      <c r="H367" s="258"/>
      <c r="I367" s="262"/>
      <c r="J367" s="78" t="e">
        <f>CONCATENATE("AA ",#REF!,".",#REF!,".")</f>
        <v>#REF!</v>
      </c>
      <c r="K367" s="131" t="s">
        <v>111</v>
      </c>
      <c r="L367" s="131"/>
      <c r="M367" s="44">
        <v>10</v>
      </c>
      <c r="N367" s="187" t="s">
        <v>256</v>
      </c>
      <c r="O367" s="26" t="s">
        <v>264</v>
      </c>
      <c r="P367" s="113">
        <v>54</v>
      </c>
      <c r="Q367" s="33">
        <v>1</v>
      </c>
      <c r="R367" s="33" t="s">
        <v>343</v>
      </c>
      <c r="S367" s="18">
        <v>9.37</v>
      </c>
      <c r="T367" s="326">
        <v>8.433</v>
      </c>
      <c r="U367" s="326">
        <v>0.8433</v>
      </c>
      <c r="V367" s="327">
        <v>0.1</v>
      </c>
    </row>
    <row r="368" spans="1:22" s="168" customFormat="1" ht="12" customHeight="1" thickTop="1">
      <c r="A368" s="264" t="str">
        <f>"Pomorski zakonik  
(Ur.l. RS, št. 26/2001, 21/2002, 110/2002-ZGO-1, 2/2004, 37/2004-UPB1, 98/2005, 49/2006, 120/2006-UPB2)"</f>
        <v>Pomorski zakonik  
(Ur.l. RS, št. 26/2001, 21/2002, 110/2002-ZGO-1, 2/2004, 37/2004-UPB1, 98/2005, 49/2006, 120/2006-UPB2)</v>
      </c>
      <c r="B368" s="267" t="s">
        <v>448</v>
      </c>
      <c r="C368" s="270" t="str">
        <f>"(7)"</f>
        <v>(7)</v>
      </c>
      <c r="D368" s="273"/>
      <c r="E368" s="313" t="s">
        <v>38</v>
      </c>
      <c r="F368" s="270" t="s">
        <v>39</v>
      </c>
      <c r="G368" s="280" t="s">
        <v>275</v>
      </c>
      <c r="H368" s="273" t="s">
        <v>274</v>
      </c>
      <c r="I368" s="276">
        <v>9</v>
      </c>
      <c r="J368" s="167" t="s">
        <v>564</v>
      </c>
      <c r="K368" s="160" t="s">
        <v>59</v>
      </c>
      <c r="L368" s="160"/>
      <c r="M368" s="143">
        <v>1</v>
      </c>
      <c r="N368" s="195" t="s">
        <v>290</v>
      </c>
      <c r="O368" s="96" t="s">
        <v>315</v>
      </c>
      <c r="P368" s="136">
        <v>1</v>
      </c>
      <c r="Q368" s="136">
        <v>1</v>
      </c>
      <c r="R368" s="136" t="s">
        <v>342</v>
      </c>
      <c r="S368" s="144">
        <v>9.37</v>
      </c>
      <c r="T368" s="332">
        <v>3.0921</v>
      </c>
      <c r="U368" s="332">
        <v>0.30921</v>
      </c>
      <c r="V368" s="333">
        <v>0.1</v>
      </c>
    </row>
    <row r="369" spans="1:22" s="168" customFormat="1" ht="12" customHeight="1" thickBot="1">
      <c r="A369" s="317"/>
      <c r="B369" s="268"/>
      <c r="C369" s="271"/>
      <c r="D369" s="274"/>
      <c r="E369" s="316"/>
      <c r="F369" s="271"/>
      <c r="G369" s="281"/>
      <c r="H369" s="274"/>
      <c r="I369" s="277"/>
      <c r="J369" s="177" t="s">
        <v>565</v>
      </c>
      <c r="K369" s="163" t="s">
        <v>278</v>
      </c>
      <c r="L369" s="163"/>
      <c r="M369" s="140">
        <v>5</v>
      </c>
      <c r="N369" s="200" t="s">
        <v>290</v>
      </c>
      <c r="O369" s="141" t="s">
        <v>315</v>
      </c>
      <c r="P369" s="107">
        <v>1</v>
      </c>
      <c r="Q369" s="107">
        <v>1</v>
      </c>
      <c r="R369" s="107" t="s">
        <v>343</v>
      </c>
      <c r="S369" s="146">
        <v>9.37</v>
      </c>
      <c r="T369" s="334">
        <v>3.0921</v>
      </c>
      <c r="U369" s="334">
        <v>2.78289</v>
      </c>
      <c r="V369" s="335">
        <v>0.9</v>
      </c>
    </row>
    <row r="370" spans="1:22" s="168" customFormat="1" ht="12" customHeight="1" thickTop="1">
      <c r="A370" s="264" t="str">
        <f>"Pomorski zakonik  
(Ur.l. RS, št. 26/2001, 21/2002, 110/2002-ZGO-1, 2/2004, 37/2004-UPB1, 98/2005, 49/2006, 120/2006-UPB2)"</f>
        <v>Pomorski zakonik  
(Ur.l. RS, št. 26/2001, 21/2002, 110/2002-ZGO-1, 2/2004, 37/2004-UPB1, 98/2005, 49/2006, 120/2006-UPB2)</v>
      </c>
      <c r="B370" s="267" t="s">
        <v>448</v>
      </c>
      <c r="C370" s="270" t="str">
        <f>"(8)"</f>
        <v>(8)</v>
      </c>
      <c r="D370" s="273" t="s">
        <v>449</v>
      </c>
      <c r="E370" s="313" t="s">
        <v>38</v>
      </c>
      <c r="F370" s="270" t="s">
        <v>39</v>
      </c>
      <c r="G370" s="280" t="s">
        <v>276</v>
      </c>
      <c r="H370" s="273" t="s">
        <v>269</v>
      </c>
      <c r="I370" s="276">
        <v>9</v>
      </c>
      <c r="J370" s="167" t="s">
        <v>280</v>
      </c>
      <c r="K370" s="160" t="s">
        <v>59</v>
      </c>
      <c r="L370" s="160"/>
      <c r="M370" s="143">
        <v>1</v>
      </c>
      <c r="N370" s="195" t="s">
        <v>291</v>
      </c>
      <c r="O370" s="139" t="s">
        <v>288</v>
      </c>
      <c r="P370" s="76">
        <v>9</v>
      </c>
      <c r="Q370" s="136">
        <v>1</v>
      </c>
      <c r="R370" s="136" t="s">
        <v>342</v>
      </c>
      <c r="S370" s="144">
        <v>5.28</v>
      </c>
      <c r="T370" s="336">
        <v>15.681600000000001</v>
      </c>
      <c r="U370" s="336">
        <v>1.5681600000000002</v>
      </c>
      <c r="V370" s="337">
        <v>0.1</v>
      </c>
    </row>
    <row r="371" spans="1:22" s="168" customFormat="1" ht="12" customHeight="1">
      <c r="A371" s="265"/>
      <c r="B371" s="268"/>
      <c r="C371" s="271"/>
      <c r="D371" s="274"/>
      <c r="E371" s="314"/>
      <c r="F371" s="271"/>
      <c r="G371" s="281"/>
      <c r="H371" s="274"/>
      <c r="I371" s="277"/>
      <c r="J371" s="169" t="s">
        <v>281</v>
      </c>
      <c r="K371" s="170" t="s">
        <v>273</v>
      </c>
      <c r="L371" s="170"/>
      <c r="M371" s="145">
        <v>5</v>
      </c>
      <c r="N371" s="196" t="s">
        <v>291</v>
      </c>
      <c r="O371" s="134" t="s">
        <v>288</v>
      </c>
      <c r="P371" s="17">
        <v>9</v>
      </c>
      <c r="Q371" s="132">
        <v>1</v>
      </c>
      <c r="R371" s="132" t="s">
        <v>343</v>
      </c>
      <c r="S371" s="142">
        <v>5.28</v>
      </c>
      <c r="T371" s="338">
        <v>15.681600000000001</v>
      </c>
      <c r="U371" s="338">
        <v>4.70448</v>
      </c>
      <c r="V371" s="333">
        <v>0.3</v>
      </c>
    </row>
    <row r="372" spans="1:22" s="168" customFormat="1" ht="12" customHeight="1">
      <c r="A372" s="265"/>
      <c r="B372" s="268"/>
      <c r="C372" s="271"/>
      <c r="D372" s="274"/>
      <c r="E372" s="314"/>
      <c r="F372" s="271"/>
      <c r="G372" s="281"/>
      <c r="H372" s="274"/>
      <c r="I372" s="277"/>
      <c r="J372" s="169" t="s">
        <v>282</v>
      </c>
      <c r="K372" s="163" t="s">
        <v>272</v>
      </c>
      <c r="L372" s="163"/>
      <c r="M372" s="140">
        <v>8</v>
      </c>
      <c r="N372" s="196" t="s">
        <v>291</v>
      </c>
      <c r="O372" s="134" t="s">
        <v>288</v>
      </c>
      <c r="P372" s="68">
        <v>9</v>
      </c>
      <c r="Q372" s="107">
        <v>1</v>
      </c>
      <c r="R372" s="107" t="s">
        <v>343</v>
      </c>
      <c r="S372" s="146">
        <v>5.28</v>
      </c>
      <c r="T372" s="334">
        <v>380.16</v>
      </c>
      <c r="U372" s="334">
        <v>114.048</v>
      </c>
      <c r="V372" s="333">
        <v>0.3</v>
      </c>
    </row>
    <row r="373" spans="1:22" s="168" customFormat="1" ht="12" customHeight="1" thickBot="1">
      <c r="A373" s="266"/>
      <c r="B373" s="269"/>
      <c r="C373" s="272"/>
      <c r="D373" s="275"/>
      <c r="E373" s="315"/>
      <c r="F373" s="272"/>
      <c r="G373" s="282"/>
      <c r="H373" s="275"/>
      <c r="I373" s="278"/>
      <c r="J373" s="171" t="s">
        <v>283</v>
      </c>
      <c r="K373" s="192" t="s">
        <v>271</v>
      </c>
      <c r="L373" s="172"/>
      <c r="M373" s="173">
        <v>11</v>
      </c>
      <c r="N373" s="197" t="s">
        <v>291</v>
      </c>
      <c r="O373" s="137" t="s">
        <v>288</v>
      </c>
      <c r="P373" s="33">
        <v>9</v>
      </c>
      <c r="Q373" s="175">
        <v>1</v>
      </c>
      <c r="R373" s="175" t="s">
        <v>343</v>
      </c>
      <c r="S373" s="176">
        <v>5.28</v>
      </c>
      <c r="T373" s="339">
        <v>40500.9504</v>
      </c>
      <c r="U373" s="339">
        <v>4050.09504</v>
      </c>
      <c r="V373" s="340">
        <v>0.1</v>
      </c>
    </row>
    <row r="374" spans="1:22" s="168" customFormat="1" ht="12" customHeight="1" thickTop="1">
      <c r="A374" s="264" t="str">
        <f>"Pomorski zakonik  
(Ur.l. RS, št. 26/2001, 21/2002, 110/2002-ZGO-1, 2/2004, 37/2004-UPB1, 98/2005, 49/2006, 120/2006-UPB2)"</f>
        <v>Pomorski zakonik  
(Ur.l. RS, št. 26/2001, 21/2002, 110/2002-ZGO-1, 2/2004, 37/2004-UPB1, 98/2005, 49/2006, 120/2006-UPB2)</v>
      </c>
      <c r="B374" s="267" t="s">
        <v>448</v>
      </c>
      <c r="C374" s="270" t="str">
        <f>"(8)"</f>
        <v>(8)</v>
      </c>
      <c r="D374" s="273" t="s">
        <v>449</v>
      </c>
      <c r="E374" s="313" t="s">
        <v>38</v>
      </c>
      <c r="F374" s="270" t="s">
        <v>39</v>
      </c>
      <c r="G374" s="280" t="s">
        <v>277</v>
      </c>
      <c r="H374" s="273" t="s">
        <v>270</v>
      </c>
      <c r="I374" s="276">
        <v>9</v>
      </c>
      <c r="J374" s="167" t="s">
        <v>284</v>
      </c>
      <c r="K374" s="160" t="s">
        <v>59</v>
      </c>
      <c r="L374" s="160"/>
      <c r="M374" s="143">
        <v>1</v>
      </c>
      <c r="N374" s="195" t="s">
        <v>292</v>
      </c>
      <c r="O374" s="139" t="s">
        <v>289</v>
      </c>
      <c r="P374" s="76">
        <v>1</v>
      </c>
      <c r="Q374" s="136">
        <v>1</v>
      </c>
      <c r="R374" s="136" t="s">
        <v>342</v>
      </c>
      <c r="S374" s="144">
        <v>9.37</v>
      </c>
      <c r="T374" s="336">
        <v>3.0921</v>
      </c>
      <c r="U374" s="336">
        <v>0.30921</v>
      </c>
      <c r="V374" s="337">
        <v>0.1</v>
      </c>
    </row>
    <row r="375" spans="1:22" s="168" customFormat="1" ht="12" customHeight="1">
      <c r="A375" s="265"/>
      <c r="B375" s="268"/>
      <c r="C375" s="271"/>
      <c r="D375" s="274"/>
      <c r="E375" s="314"/>
      <c r="F375" s="271"/>
      <c r="G375" s="281"/>
      <c r="H375" s="274"/>
      <c r="I375" s="277"/>
      <c r="J375" s="169" t="s">
        <v>285</v>
      </c>
      <c r="K375" s="170" t="s">
        <v>273</v>
      </c>
      <c r="L375" s="170"/>
      <c r="M375" s="145">
        <v>5</v>
      </c>
      <c r="N375" s="196" t="s">
        <v>292</v>
      </c>
      <c r="O375" s="134" t="s">
        <v>289</v>
      </c>
      <c r="P375" s="17">
        <v>1</v>
      </c>
      <c r="Q375" s="132">
        <v>1</v>
      </c>
      <c r="R375" s="132" t="s">
        <v>343</v>
      </c>
      <c r="S375" s="142">
        <v>9.37</v>
      </c>
      <c r="T375" s="338">
        <v>3.0921</v>
      </c>
      <c r="U375" s="338">
        <v>0.92763</v>
      </c>
      <c r="V375" s="333">
        <v>0.3</v>
      </c>
    </row>
    <row r="376" spans="1:22" s="168" customFormat="1" ht="12" customHeight="1">
      <c r="A376" s="265"/>
      <c r="B376" s="268"/>
      <c r="C376" s="271"/>
      <c r="D376" s="274"/>
      <c r="E376" s="314"/>
      <c r="F376" s="271"/>
      <c r="G376" s="281"/>
      <c r="H376" s="274"/>
      <c r="I376" s="277"/>
      <c r="J376" s="169" t="s">
        <v>286</v>
      </c>
      <c r="K376" s="163" t="s">
        <v>272</v>
      </c>
      <c r="L376" s="163"/>
      <c r="M376" s="140">
        <v>8</v>
      </c>
      <c r="N376" s="196" t="s">
        <v>292</v>
      </c>
      <c r="O376" s="134" t="s">
        <v>289</v>
      </c>
      <c r="P376" s="68">
        <v>1</v>
      </c>
      <c r="Q376" s="107">
        <v>1</v>
      </c>
      <c r="R376" s="107" t="s">
        <v>343</v>
      </c>
      <c r="S376" s="142">
        <v>9.37</v>
      </c>
      <c r="T376" s="334">
        <v>74.96</v>
      </c>
      <c r="U376" s="334">
        <v>22.487999999999996</v>
      </c>
      <c r="V376" s="333">
        <v>0.3</v>
      </c>
    </row>
    <row r="377" spans="1:22" s="168" customFormat="1" ht="12" customHeight="1" thickBot="1">
      <c r="A377" s="265"/>
      <c r="B377" s="268"/>
      <c r="C377" s="272"/>
      <c r="D377" s="275"/>
      <c r="E377" s="315"/>
      <c r="F377" s="272"/>
      <c r="G377" s="282"/>
      <c r="H377" s="275"/>
      <c r="I377" s="278"/>
      <c r="J377" s="171" t="s">
        <v>287</v>
      </c>
      <c r="K377" s="192" t="s">
        <v>271</v>
      </c>
      <c r="L377" s="172"/>
      <c r="M377" s="173">
        <v>11</v>
      </c>
      <c r="N377" s="201" t="s">
        <v>292</v>
      </c>
      <c r="O377" s="174" t="s">
        <v>289</v>
      </c>
      <c r="P377" s="33">
        <v>1</v>
      </c>
      <c r="Q377" s="175">
        <v>1</v>
      </c>
      <c r="R377" s="175" t="s">
        <v>343</v>
      </c>
      <c r="S377" s="176">
        <v>9.37</v>
      </c>
      <c r="T377" s="339">
        <v>4500.1874</v>
      </c>
      <c r="U377" s="339">
        <v>450.01874</v>
      </c>
      <c r="V377" s="340">
        <v>0.1</v>
      </c>
    </row>
    <row r="378" spans="20:21" ht="12" customHeight="1" thickTop="1">
      <c r="T378" s="5">
        <v>12508170.434780035</v>
      </c>
      <c r="U378" s="5">
        <v>1415894.752414666</v>
      </c>
    </row>
    <row r="379" spans="8:21" ht="12" customHeight="1">
      <c r="H379"/>
      <c r="I379" t="s">
        <v>371</v>
      </c>
      <c r="J379" t="s">
        <v>372</v>
      </c>
      <c r="K379"/>
      <c r="L379" s="232" t="s">
        <v>373</v>
      </c>
      <c r="M379" t="s">
        <v>371</v>
      </c>
      <c r="N379"/>
      <c r="O379"/>
      <c r="P379" s="178"/>
      <c r="T379" s="341">
        <v>1</v>
      </c>
      <c r="U379" s="342">
        <v>0.11319759031086192</v>
      </c>
    </row>
    <row r="380" spans="8:16" ht="12" customHeight="1">
      <c r="H380" t="s">
        <v>374</v>
      </c>
      <c r="I380"/>
      <c r="J380"/>
      <c r="K380"/>
      <c r="L380" s="232"/>
      <c r="M380">
        <v>12000</v>
      </c>
      <c r="N380"/>
      <c r="O380"/>
      <c r="P380"/>
    </row>
    <row r="381" spans="8:16" ht="12" customHeight="1">
      <c r="H381" t="s">
        <v>375</v>
      </c>
      <c r="I381" s="92" t="s">
        <v>376</v>
      </c>
      <c r="J381" s="93" t="s">
        <v>376</v>
      </c>
      <c r="K381"/>
      <c r="L381" s="232"/>
      <c r="M381"/>
      <c r="N381"/>
      <c r="O381"/>
      <c r="P381"/>
    </row>
    <row r="382" spans="8:21" ht="12" customHeight="1">
      <c r="H382" t="s">
        <v>377</v>
      </c>
      <c r="I382" s="92" t="s">
        <v>376</v>
      </c>
      <c r="J382" s="93">
        <v>10</v>
      </c>
      <c r="K382"/>
      <c r="L382" s="232"/>
      <c r="M382" t="s">
        <v>378</v>
      </c>
      <c r="N382"/>
      <c r="O382"/>
      <c r="P382" t="s">
        <v>379</v>
      </c>
      <c r="T382" s="5">
        <v>12176377.795180032</v>
      </c>
      <c r="U382" s="5">
        <v>1282666.6417346655</v>
      </c>
    </row>
    <row r="383" spans="8:21" ht="12" customHeight="1">
      <c r="H383" t="s">
        <v>380</v>
      </c>
      <c r="I383"/>
      <c r="J383"/>
      <c r="K383"/>
      <c r="L383" s="232"/>
      <c r="M383"/>
      <c r="N383"/>
      <c r="O383"/>
      <c r="P383"/>
      <c r="T383" s="5">
        <v>331792.6396</v>
      </c>
      <c r="U383" s="5">
        <v>133228.1106800001</v>
      </c>
    </row>
    <row r="384" spans="8:21" ht="12" customHeight="1">
      <c r="H384" t="s">
        <v>381</v>
      </c>
      <c r="I384"/>
      <c r="J384">
        <v>418</v>
      </c>
      <c r="K384"/>
      <c r="L384" s="232"/>
      <c r="M384"/>
      <c r="N384"/>
      <c r="O384"/>
      <c r="P384"/>
      <c r="T384" s="5">
        <v>12508170.434780031</v>
      </c>
      <c r="U384" s="5">
        <v>1415894.7524146657</v>
      </c>
    </row>
    <row r="385" spans="8:16" ht="12" customHeight="1">
      <c r="H385" t="s">
        <v>382</v>
      </c>
      <c r="I385"/>
      <c r="J385" t="s">
        <v>383</v>
      </c>
      <c r="K385"/>
      <c r="L385" s="232"/>
      <c r="M385"/>
      <c r="N385"/>
      <c r="O385"/>
      <c r="P385" t="s">
        <v>384</v>
      </c>
    </row>
    <row r="386" spans="8:16" ht="12" customHeight="1">
      <c r="H386"/>
      <c r="I386"/>
      <c r="J386"/>
      <c r="K386"/>
      <c r="L386" s="232"/>
      <c r="M386"/>
      <c r="N386"/>
      <c r="O386"/>
      <c r="P386" t="s">
        <v>385</v>
      </c>
    </row>
    <row r="387" spans="8:16" ht="12" customHeight="1">
      <c r="H387" t="s">
        <v>386</v>
      </c>
      <c r="I387"/>
      <c r="J387" s="91" t="s">
        <v>389</v>
      </c>
      <c r="K387"/>
      <c r="L387" s="232"/>
      <c r="M387"/>
      <c r="N387"/>
      <c r="O387"/>
      <c r="P387"/>
    </row>
    <row r="388" spans="8:16" ht="12" customHeight="1">
      <c r="H388" t="s">
        <v>387</v>
      </c>
      <c r="I388"/>
      <c r="J388" t="s">
        <v>388</v>
      </c>
      <c r="K388"/>
      <c r="L388" s="232"/>
      <c r="M388"/>
      <c r="N388"/>
      <c r="O388"/>
      <c r="P388"/>
    </row>
    <row r="392" ht="12" customHeight="1">
      <c r="L392" s="149">
        <f>377-23</f>
        <v>354</v>
      </c>
    </row>
    <row r="393" ht="12" customHeight="1">
      <c r="J393" s="4">
        <f>2805-417-61</f>
        <v>2327</v>
      </c>
    </row>
    <row r="396" spans="8:10" ht="12" customHeight="1">
      <c r="H396" s="4" t="s">
        <v>719</v>
      </c>
      <c r="J396" s="4" t="s">
        <v>920</v>
      </c>
    </row>
    <row r="397" spans="7:10" ht="12" customHeight="1">
      <c r="G397" s="4" t="s">
        <v>731</v>
      </c>
      <c r="H397" s="4" t="s">
        <v>720</v>
      </c>
      <c r="I397" s="4">
        <v>2008</v>
      </c>
      <c r="J397" s="4">
        <v>115</v>
      </c>
    </row>
    <row r="398" spans="7:10" ht="12" customHeight="1">
      <c r="G398" s="4" t="s">
        <v>731</v>
      </c>
      <c r="H398" s="4" t="s">
        <v>721</v>
      </c>
      <c r="I398" s="4">
        <v>2009</v>
      </c>
      <c r="J398" s="4">
        <v>20</v>
      </c>
    </row>
    <row r="399" spans="7:10" ht="12" customHeight="1">
      <c r="G399" s="4" t="s">
        <v>731</v>
      </c>
      <c r="H399" s="4" t="s">
        <v>722</v>
      </c>
      <c r="I399" s="4">
        <v>2010</v>
      </c>
      <c r="J399" s="4" t="s">
        <v>921</v>
      </c>
    </row>
    <row r="400" spans="7:8" ht="12" customHeight="1">
      <c r="G400" s="4" t="s">
        <v>732</v>
      </c>
      <c r="H400" s="4" t="s">
        <v>723</v>
      </c>
    </row>
    <row r="401" spans="7:8" ht="12" customHeight="1">
      <c r="G401" s="4" t="s">
        <v>732</v>
      </c>
      <c r="H401" s="4" t="s">
        <v>724</v>
      </c>
    </row>
    <row r="402" spans="7:8" ht="12" customHeight="1">
      <c r="G402" s="4" t="s">
        <v>732</v>
      </c>
      <c r="H402" s="4" t="s">
        <v>725</v>
      </c>
    </row>
    <row r="403" spans="7:8" ht="12" customHeight="1">
      <c r="G403" s="4" t="s">
        <v>732</v>
      </c>
      <c r="H403" s="4" t="s">
        <v>726</v>
      </c>
    </row>
    <row r="404" spans="7:8" ht="12" customHeight="1">
      <c r="G404" s="4" t="s">
        <v>732</v>
      </c>
      <c r="H404" s="4" t="s">
        <v>727</v>
      </c>
    </row>
    <row r="405" spans="7:8" ht="12" customHeight="1">
      <c r="G405" s="4" t="s">
        <v>733</v>
      </c>
      <c r="H405" s="4" t="s">
        <v>728</v>
      </c>
    </row>
    <row r="406" spans="7:8" ht="12" customHeight="1">
      <c r="G406" s="4" t="s">
        <v>734</v>
      </c>
      <c r="H406" s="4" t="s">
        <v>729</v>
      </c>
    </row>
    <row r="407" spans="7:8" ht="12" customHeight="1">
      <c r="G407" s="4" t="s">
        <v>734</v>
      </c>
      <c r="H407" s="4" t="s">
        <v>730</v>
      </c>
    </row>
    <row r="412" ht="12" customHeight="1">
      <c r="K412" s="126"/>
    </row>
    <row r="413" ht="12" customHeight="1">
      <c r="K413" s="127"/>
    </row>
    <row r="417" spans="1:12" ht="11.25">
      <c r="A417" s="148" t="s">
        <v>293</v>
      </c>
      <c r="B417" s="127"/>
      <c r="C417" s="127"/>
      <c r="D417" s="127"/>
      <c r="E417" s="127"/>
      <c r="F417" s="127"/>
      <c r="G417" s="127"/>
      <c r="H417" s="127"/>
      <c r="L417" s="233" t="s">
        <v>267</v>
      </c>
    </row>
    <row r="419" ht="12" customHeight="1" thickBot="1"/>
    <row r="420" spans="1:22" ht="12" customHeight="1" thickTop="1">
      <c r="A420" s="236" t="str">
        <f>"Pomorski zakonik  
(Ur.l. RS, št. 26/2001, 21/2002, 110/2002-ZGO-1, 2/2004, 37/2004-UPB1, 98/2005, 49/2006, 120/2006-UPB2)"</f>
        <v>Pomorski zakonik  
(Ur.l. RS, št. 26/2001, 21/2002, 110/2002-ZGO-1, 2/2004, 37/2004-UPB1, 98/2005, 49/2006, 120/2006-UPB2)</v>
      </c>
      <c r="B420" s="238" t="s">
        <v>490</v>
      </c>
      <c r="C420" s="241" t="str">
        <f>"(3, 8, 10)"</f>
        <v>(3, 8, 10)</v>
      </c>
      <c r="D420" s="244"/>
      <c r="E420" s="247" t="s">
        <v>38</v>
      </c>
      <c r="F420" s="241" t="s">
        <v>39</v>
      </c>
      <c r="G420" s="250" t="s">
        <v>580</v>
      </c>
      <c r="H420" s="244" t="s">
        <v>392</v>
      </c>
      <c r="I420" s="234">
        <v>6</v>
      </c>
      <c r="J420" s="62" t="s">
        <v>514</v>
      </c>
      <c r="K420" s="75" t="s">
        <v>491</v>
      </c>
      <c r="L420" s="150"/>
      <c r="M420" s="42">
        <v>1</v>
      </c>
      <c r="N420" s="95" t="s">
        <v>391</v>
      </c>
      <c r="O420" s="27" t="s">
        <v>339</v>
      </c>
      <c r="P420" s="76">
        <v>0</v>
      </c>
      <c r="Q420" s="76">
        <v>0</v>
      </c>
      <c r="R420" s="76" t="s">
        <v>342</v>
      </c>
      <c r="S420" s="90">
        <v>5.28</v>
      </c>
      <c r="T420" s="320" t="e">
        <v>#VALUE!</v>
      </c>
      <c r="U420" s="320" t="e">
        <v>#VALUE!</v>
      </c>
      <c r="V420" s="321"/>
    </row>
    <row r="421" spans="1:22" ht="12" customHeight="1">
      <c r="A421" s="237"/>
      <c r="B421" s="239"/>
      <c r="C421" s="242"/>
      <c r="D421" s="245"/>
      <c r="E421" s="248"/>
      <c r="F421" s="242"/>
      <c r="G421" s="251"/>
      <c r="H421" s="245"/>
      <c r="I421" s="235"/>
      <c r="J421" s="63" t="s">
        <v>515</v>
      </c>
      <c r="K421" s="49" t="s">
        <v>495</v>
      </c>
      <c r="L421" s="99"/>
      <c r="M421" s="41">
        <v>3</v>
      </c>
      <c r="N421" s="26" t="s">
        <v>391</v>
      </c>
      <c r="O421" s="26" t="s">
        <v>339</v>
      </c>
      <c r="P421" s="17">
        <v>0</v>
      </c>
      <c r="Q421" s="17">
        <v>0</v>
      </c>
      <c r="R421" s="17" t="s">
        <v>342</v>
      </c>
      <c r="S421" s="88">
        <v>5.28</v>
      </c>
      <c r="T421" s="322" t="e">
        <v>#VALUE!</v>
      </c>
      <c r="U421" s="322" t="e">
        <v>#VALUE!</v>
      </c>
      <c r="V421" s="324"/>
    </row>
    <row r="422" spans="1:22" ht="12" customHeight="1">
      <c r="A422" s="237"/>
      <c r="B422" s="239"/>
      <c r="C422" s="242"/>
      <c r="D422" s="245"/>
      <c r="E422" s="248"/>
      <c r="F422" s="242"/>
      <c r="G422" s="251"/>
      <c r="H422" s="245"/>
      <c r="I422" s="235"/>
      <c r="J422" s="63" t="s">
        <v>516</v>
      </c>
      <c r="K422" s="67" t="s">
        <v>72</v>
      </c>
      <c r="L422" s="130"/>
      <c r="M422" s="66">
        <v>10</v>
      </c>
      <c r="N422" s="26" t="s">
        <v>391</v>
      </c>
      <c r="O422" s="26" t="s">
        <v>339</v>
      </c>
      <c r="P422" s="68">
        <v>0</v>
      </c>
      <c r="Q422" s="68">
        <v>0</v>
      </c>
      <c r="R422" s="68" t="s">
        <v>342</v>
      </c>
      <c r="S422" s="88">
        <v>5.28</v>
      </c>
      <c r="T422" s="323" t="e">
        <v>#VALUE!</v>
      </c>
      <c r="U422" s="323" t="e">
        <v>#VALUE!</v>
      </c>
      <c r="V422" s="325"/>
    </row>
    <row r="423" spans="1:22" ht="12" customHeight="1">
      <c r="A423" s="237"/>
      <c r="B423" s="239"/>
      <c r="C423" s="242"/>
      <c r="D423" s="245"/>
      <c r="E423" s="248"/>
      <c r="F423" s="242"/>
      <c r="G423" s="251"/>
      <c r="H423" s="245"/>
      <c r="I423" s="235"/>
      <c r="J423" s="64" t="s">
        <v>517</v>
      </c>
      <c r="K423" s="67" t="s">
        <v>494</v>
      </c>
      <c r="L423" s="130"/>
      <c r="M423" s="66">
        <v>10</v>
      </c>
      <c r="N423" s="72" t="s">
        <v>391</v>
      </c>
      <c r="O423" s="26" t="s">
        <v>339</v>
      </c>
      <c r="P423" s="68">
        <v>0</v>
      </c>
      <c r="Q423" s="68">
        <v>0</v>
      </c>
      <c r="R423" s="68" t="s">
        <v>342</v>
      </c>
      <c r="S423" s="88">
        <v>5.28</v>
      </c>
      <c r="T423" s="323" t="e">
        <v>#VALUE!</v>
      </c>
      <c r="U423" s="323" t="e">
        <v>#VALUE!</v>
      </c>
      <c r="V423" s="325"/>
    </row>
    <row r="424" spans="1:22" ht="12" customHeight="1">
      <c r="A424" s="237"/>
      <c r="B424" s="239"/>
      <c r="C424" s="242"/>
      <c r="D424" s="245"/>
      <c r="E424" s="248"/>
      <c r="F424" s="242"/>
      <c r="G424" s="251"/>
      <c r="H424" s="245"/>
      <c r="I424" s="235"/>
      <c r="J424" s="64" t="s">
        <v>518</v>
      </c>
      <c r="K424" s="67"/>
      <c r="L424" s="151" t="s">
        <v>822</v>
      </c>
      <c r="M424" s="66"/>
      <c r="N424" s="68"/>
      <c r="O424" s="68"/>
      <c r="P424" s="68"/>
      <c r="Q424" s="68"/>
      <c r="R424" s="68"/>
      <c r="S424" s="88"/>
      <c r="T424" s="323">
        <v>0</v>
      </c>
      <c r="U424" s="323">
        <v>0</v>
      </c>
      <c r="V424" s="325"/>
    </row>
    <row r="425" spans="1:22" ht="12" customHeight="1">
      <c r="A425" s="237"/>
      <c r="B425" s="239"/>
      <c r="C425" s="242"/>
      <c r="D425" s="245"/>
      <c r="E425" s="248"/>
      <c r="F425" s="242"/>
      <c r="G425" s="251"/>
      <c r="H425" s="245"/>
      <c r="I425" s="235"/>
      <c r="J425" s="65" t="s">
        <v>519</v>
      </c>
      <c r="K425" s="67"/>
      <c r="L425" s="151" t="s">
        <v>821</v>
      </c>
      <c r="M425" s="66"/>
      <c r="N425" s="68"/>
      <c r="O425" s="68"/>
      <c r="P425" s="68"/>
      <c r="Q425" s="68"/>
      <c r="R425" s="68"/>
      <c r="S425" s="69"/>
      <c r="T425" s="323">
        <v>0</v>
      </c>
      <c r="U425" s="323">
        <v>0</v>
      </c>
      <c r="V425" s="324"/>
    </row>
    <row r="426" spans="1:22" ht="12" customHeight="1" thickBot="1">
      <c r="A426" s="237"/>
      <c r="B426" s="240"/>
      <c r="C426" s="243"/>
      <c r="D426" s="246"/>
      <c r="E426" s="249"/>
      <c r="F426" s="243"/>
      <c r="G426" s="252"/>
      <c r="H426" s="246"/>
      <c r="I426" s="254"/>
      <c r="J426" s="78" t="s">
        <v>520</v>
      </c>
      <c r="K426" s="50"/>
      <c r="L426" s="131"/>
      <c r="M426" s="44"/>
      <c r="N426" s="33"/>
      <c r="O426" s="33"/>
      <c r="P426" s="33"/>
      <c r="Q426" s="33"/>
      <c r="R426" s="33"/>
      <c r="S426" s="18"/>
      <c r="T426" s="326">
        <v>0</v>
      </c>
      <c r="U426" s="326">
        <v>0</v>
      </c>
      <c r="V426" s="327"/>
    </row>
    <row r="427" spans="1:22" ht="12" customHeight="1" thickTop="1">
      <c r="A427" s="236" t="str">
        <f>"Pomorski zakonik  
(Ur.l. RS, št. 26/2001, 21/2002, 110/2002-ZGO-1, 2/2004, 37/2004-UPB1, 98/2005, 49/2006, 120/2006-UPB2)"</f>
        <v>Pomorski zakonik  
(Ur.l. RS, št. 26/2001, 21/2002, 110/2002-ZGO-1, 2/2004, 37/2004-UPB1, 98/2005, 49/2006, 120/2006-UPB2)</v>
      </c>
      <c r="B427" s="238" t="s">
        <v>490</v>
      </c>
      <c r="C427" s="241" t="str">
        <f>"(3, 8, 10)"</f>
        <v>(3, 8, 10)</v>
      </c>
      <c r="D427" s="244"/>
      <c r="E427" s="247" t="s">
        <v>38</v>
      </c>
      <c r="F427" s="241" t="s">
        <v>39</v>
      </c>
      <c r="G427" s="250" t="s">
        <v>581</v>
      </c>
      <c r="H427" s="244" t="s">
        <v>365</v>
      </c>
      <c r="I427" s="234">
        <v>6</v>
      </c>
      <c r="J427" s="62" t="s">
        <v>521</v>
      </c>
      <c r="K427" s="75" t="s">
        <v>491</v>
      </c>
      <c r="L427" s="150"/>
      <c r="M427" s="42">
        <v>1</v>
      </c>
      <c r="N427" s="95" t="s">
        <v>391</v>
      </c>
      <c r="O427" s="27" t="s">
        <v>339</v>
      </c>
      <c r="P427" s="89">
        <v>0</v>
      </c>
      <c r="Q427" s="76">
        <v>0</v>
      </c>
      <c r="R427" s="76" t="s">
        <v>343</v>
      </c>
      <c r="S427" s="88">
        <v>9.37</v>
      </c>
      <c r="T427" s="320" t="e">
        <v>#VALUE!</v>
      </c>
      <c r="U427" s="320" t="e">
        <v>#VALUE!</v>
      </c>
      <c r="V427" s="321"/>
    </row>
    <row r="428" spans="1:22" ht="12" customHeight="1">
      <c r="A428" s="237"/>
      <c r="B428" s="239"/>
      <c r="C428" s="242"/>
      <c r="D428" s="245"/>
      <c r="E428" s="248"/>
      <c r="F428" s="242"/>
      <c r="G428" s="251"/>
      <c r="H428" s="245"/>
      <c r="I428" s="235"/>
      <c r="J428" s="63" t="s">
        <v>522</v>
      </c>
      <c r="K428" s="49" t="s">
        <v>346</v>
      </c>
      <c r="L428" s="99"/>
      <c r="M428" s="41">
        <v>3</v>
      </c>
      <c r="N428" s="26" t="s">
        <v>391</v>
      </c>
      <c r="O428" s="26" t="s">
        <v>339</v>
      </c>
      <c r="P428" s="17">
        <v>0</v>
      </c>
      <c r="Q428" s="17">
        <v>0</v>
      </c>
      <c r="R428" s="17" t="s">
        <v>343</v>
      </c>
      <c r="S428" s="88">
        <v>9.37</v>
      </c>
      <c r="T428" s="322" t="e">
        <v>#VALUE!</v>
      </c>
      <c r="U428" s="322" t="e">
        <v>#VALUE!</v>
      </c>
      <c r="V428" s="324"/>
    </row>
    <row r="429" spans="1:22" ht="12" customHeight="1">
      <c r="A429" s="237"/>
      <c r="B429" s="239"/>
      <c r="C429" s="242"/>
      <c r="D429" s="245"/>
      <c r="E429" s="248"/>
      <c r="F429" s="242"/>
      <c r="G429" s="251"/>
      <c r="H429" s="245"/>
      <c r="I429" s="235"/>
      <c r="J429" s="63" t="s">
        <v>523</v>
      </c>
      <c r="K429" s="67" t="s">
        <v>72</v>
      </c>
      <c r="L429" s="130"/>
      <c r="M429" s="66">
        <v>10</v>
      </c>
      <c r="N429" s="26" t="s">
        <v>391</v>
      </c>
      <c r="O429" s="26" t="s">
        <v>339</v>
      </c>
      <c r="P429" s="17">
        <v>0</v>
      </c>
      <c r="Q429" s="68">
        <v>0</v>
      </c>
      <c r="R429" s="17" t="s">
        <v>343</v>
      </c>
      <c r="S429" s="88">
        <v>9.37</v>
      </c>
      <c r="T429" s="323" t="e">
        <v>#VALUE!</v>
      </c>
      <c r="U429" s="323" t="e">
        <v>#VALUE!</v>
      </c>
      <c r="V429" s="325"/>
    </row>
    <row r="430" spans="1:22" ht="12" customHeight="1">
      <c r="A430" s="237"/>
      <c r="B430" s="239"/>
      <c r="C430" s="242"/>
      <c r="D430" s="245"/>
      <c r="E430" s="248"/>
      <c r="F430" s="242"/>
      <c r="G430" s="251"/>
      <c r="H430" s="245"/>
      <c r="I430" s="235"/>
      <c r="J430" s="64" t="s">
        <v>524</v>
      </c>
      <c r="K430" s="67" t="s">
        <v>494</v>
      </c>
      <c r="L430" s="130"/>
      <c r="M430" s="66">
        <v>10</v>
      </c>
      <c r="N430" s="72" t="s">
        <v>391</v>
      </c>
      <c r="O430" s="26" t="s">
        <v>339</v>
      </c>
      <c r="P430" s="17">
        <v>0</v>
      </c>
      <c r="Q430" s="68">
        <v>0</v>
      </c>
      <c r="R430" s="17" t="s">
        <v>343</v>
      </c>
      <c r="S430" s="88">
        <v>9.37</v>
      </c>
      <c r="T430" s="323" t="e">
        <v>#VALUE!</v>
      </c>
      <c r="U430" s="323" t="e">
        <v>#VALUE!</v>
      </c>
      <c r="V430" s="325"/>
    </row>
    <row r="431" spans="1:22" ht="12" customHeight="1">
      <c r="A431" s="237"/>
      <c r="B431" s="239"/>
      <c r="C431" s="242"/>
      <c r="D431" s="245"/>
      <c r="E431" s="248"/>
      <c r="F431" s="242"/>
      <c r="G431" s="251"/>
      <c r="H431" s="245"/>
      <c r="I431" s="235"/>
      <c r="J431" s="64" t="s">
        <v>525</v>
      </c>
      <c r="K431" s="67"/>
      <c r="L431" s="151" t="s">
        <v>822</v>
      </c>
      <c r="M431" s="66"/>
      <c r="N431" s="68"/>
      <c r="O431" s="68"/>
      <c r="P431" s="68"/>
      <c r="Q431" s="68"/>
      <c r="R431" s="68"/>
      <c r="S431" s="88"/>
      <c r="T431" s="323">
        <v>0</v>
      </c>
      <c r="U431" s="323">
        <v>0</v>
      </c>
      <c r="V431" s="325"/>
    </row>
    <row r="432" spans="1:22" ht="12" customHeight="1">
      <c r="A432" s="237"/>
      <c r="B432" s="239"/>
      <c r="C432" s="242"/>
      <c r="D432" s="245"/>
      <c r="E432" s="248"/>
      <c r="F432" s="242"/>
      <c r="G432" s="251"/>
      <c r="H432" s="245"/>
      <c r="I432" s="235"/>
      <c r="J432" s="65" t="s">
        <v>526</v>
      </c>
      <c r="K432" s="67"/>
      <c r="L432" s="151" t="s">
        <v>821</v>
      </c>
      <c r="M432" s="66"/>
      <c r="N432" s="68"/>
      <c r="O432" s="68"/>
      <c r="P432" s="68"/>
      <c r="Q432" s="68"/>
      <c r="R432" s="68"/>
      <c r="S432" s="69"/>
      <c r="T432" s="323">
        <v>0</v>
      </c>
      <c r="U432" s="323">
        <v>0</v>
      </c>
      <c r="V432" s="324"/>
    </row>
    <row r="433" spans="1:22" ht="12" customHeight="1" thickBot="1">
      <c r="A433" s="237"/>
      <c r="B433" s="240"/>
      <c r="C433" s="243"/>
      <c r="D433" s="246"/>
      <c r="E433" s="249"/>
      <c r="F433" s="243"/>
      <c r="G433" s="252"/>
      <c r="H433" s="246"/>
      <c r="I433" s="254"/>
      <c r="J433" s="78" t="s">
        <v>527</v>
      </c>
      <c r="K433" s="50"/>
      <c r="L433" s="131"/>
      <c r="M433" s="44"/>
      <c r="N433" s="33"/>
      <c r="O433" s="33"/>
      <c r="P433" s="33"/>
      <c r="Q433" s="33"/>
      <c r="R433" s="33"/>
      <c r="S433" s="18"/>
      <c r="T433" s="326">
        <v>0</v>
      </c>
      <c r="U433" s="326">
        <v>0</v>
      </c>
      <c r="V433" s="327"/>
    </row>
    <row r="434" spans="1:19" ht="12" customHeight="1" thickTop="1">
      <c r="A434" s="236" t="str">
        <f>"Pomorski zakonik  
(Ur.l. RS, št. 26/2001, 21/2002, 110/2002-ZGO-1, 2/2004, 37/2004-UPB1, 98/2005, 49/2006, 120/2006-UPB2)"</f>
        <v>Pomorski zakonik  
(Ur.l. RS, št. 26/2001, 21/2002, 110/2002-ZGO-1, 2/2004, 37/2004-UPB1, 98/2005, 49/2006, 120/2006-UPB2)</v>
      </c>
      <c r="B434" s="239" t="s">
        <v>121</v>
      </c>
      <c r="C434" s="242" t="s">
        <v>122</v>
      </c>
      <c r="D434" s="245"/>
      <c r="E434" s="247" t="s">
        <v>38</v>
      </c>
      <c r="F434" s="241" t="s">
        <v>39</v>
      </c>
      <c r="G434" s="250" t="s">
        <v>790</v>
      </c>
      <c r="H434" s="247" t="s">
        <v>791</v>
      </c>
      <c r="I434" s="235">
        <v>3</v>
      </c>
      <c r="J434" s="62" t="s">
        <v>792</v>
      </c>
      <c r="K434" s="27" t="s">
        <v>793</v>
      </c>
      <c r="L434" s="152">
        <v>1</v>
      </c>
      <c r="M434" s="29"/>
      <c r="N434" s="29"/>
      <c r="O434" s="29"/>
      <c r="P434" s="29"/>
      <c r="Q434" s="30"/>
      <c r="R434" s="31"/>
      <c r="S434" s="32"/>
    </row>
    <row r="435" spans="1:19" ht="12" customHeight="1">
      <c r="A435" s="237"/>
      <c r="B435" s="239"/>
      <c r="C435" s="242"/>
      <c r="D435" s="245"/>
      <c r="E435" s="248"/>
      <c r="F435" s="242"/>
      <c r="G435" s="251"/>
      <c r="H435" s="253"/>
      <c r="I435" s="235"/>
      <c r="J435" s="63" t="s">
        <v>794</v>
      </c>
      <c r="K435" s="72" t="s">
        <v>795</v>
      </c>
      <c r="L435" s="153">
        <v>5</v>
      </c>
      <c r="M435" s="17"/>
      <c r="N435" s="17"/>
      <c r="O435" s="17"/>
      <c r="P435" s="17"/>
      <c r="Q435" s="15"/>
      <c r="R435" s="16"/>
      <c r="S435" s="13"/>
    </row>
    <row r="436" spans="1:19" ht="12" customHeight="1">
      <c r="A436" s="237"/>
      <c r="B436" s="239"/>
      <c r="C436" s="242"/>
      <c r="D436" s="245"/>
      <c r="E436" s="248"/>
      <c r="F436" s="242"/>
      <c r="G436" s="251"/>
      <c r="H436" s="253"/>
      <c r="I436" s="235"/>
      <c r="J436" s="63" t="s">
        <v>796</v>
      </c>
      <c r="K436" s="67" t="s">
        <v>797</v>
      </c>
      <c r="L436" s="154">
        <v>6</v>
      </c>
      <c r="M436" s="68"/>
      <c r="N436" s="68"/>
      <c r="O436" s="68"/>
      <c r="P436" s="68"/>
      <c r="Q436" s="69"/>
      <c r="R436" s="70"/>
      <c r="S436" s="71"/>
    </row>
    <row r="437" spans="1:19" ht="11.25">
      <c r="A437" s="237"/>
      <c r="B437" s="239"/>
      <c r="C437" s="242"/>
      <c r="D437" s="245"/>
      <c r="E437" s="248"/>
      <c r="F437" s="242"/>
      <c r="G437" s="251"/>
      <c r="H437" s="253"/>
      <c r="I437" s="235"/>
      <c r="J437" s="64" t="s">
        <v>798</v>
      </c>
      <c r="K437" s="67" t="s">
        <v>71</v>
      </c>
      <c r="L437" s="154">
        <v>10</v>
      </c>
      <c r="M437" s="68"/>
      <c r="N437" s="68"/>
      <c r="O437" s="68"/>
      <c r="P437" s="68"/>
      <c r="Q437" s="69"/>
      <c r="R437" s="70"/>
      <c r="S437" s="71"/>
    </row>
    <row r="438" spans="1:19" ht="33.75">
      <c r="A438" s="237"/>
      <c r="B438" s="239"/>
      <c r="C438" s="242"/>
      <c r="D438" s="245"/>
      <c r="E438" s="248"/>
      <c r="F438" s="242"/>
      <c r="G438" s="251"/>
      <c r="H438" s="253"/>
      <c r="I438" s="235"/>
      <c r="J438" s="64" t="s">
        <v>799</v>
      </c>
      <c r="K438" s="67"/>
      <c r="L438" s="155" t="s">
        <v>823</v>
      </c>
      <c r="M438" s="68"/>
      <c r="N438" s="68"/>
      <c r="O438" s="68"/>
      <c r="P438" s="68"/>
      <c r="Q438" s="69"/>
      <c r="R438" s="70"/>
      <c r="S438" s="71"/>
    </row>
    <row r="439" spans="1:19" ht="12" customHeight="1">
      <c r="A439" s="237"/>
      <c r="B439" s="239"/>
      <c r="C439" s="242"/>
      <c r="D439" s="245"/>
      <c r="E439" s="248"/>
      <c r="F439" s="242"/>
      <c r="G439" s="251"/>
      <c r="H439" s="253"/>
      <c r="I439" s="235"/>
      <c r="J439" s="65" t="s">
        <v>800</v>
      </c>
      <c r="K439" s="67"/>
      <c r="L439" s="154"/>
      <c r="M439" s="68"/>
      <c r="N439" s="68"/>
      <c r="O439" s="68"/>
      <c r="P439" s="68"/>
      <c r="Q439" s="69"/>
      <c r="R439" s="70"/>
      <c r="S439" s="71"/>
    </row>
    <row r="440" spans="1:19" ht="12" customHeight="1" thickBot="1">
      <c r="A440" s="237"/>
      <c r="B440" s="240"/>
      <c r="C440" s="243"/>
      <c r="D440" s="246"/>
      <c r="E440" s="249"/>
      <c r="F440" s="243"/>
      <c r="G440" s="252"/>
      <c r="H440" s="253"/>
      <c r="I440" s="254"/>
      <c r="J440" s="65" t="s">
        <v>801</v>
      </c>
      <c r="K440" s="50"/>
      <c r="L440" s="156"/>
      <c r="M440" s="33"/>
      <c r="N440" s="33"/>
      <c r="O440" s="33"/>
      <c r="P440" s="33"/>
      <c r="Q440" s="18"/>
      <c r="R440" s="19"/>
      <c r="S440" s="20"/>
    </row>
    <row r="441" spans="1:19" ht="12" customHeight="1" thickTop="1">
      <c r="A441" s="236" t="str">
        <f>"Pomorski zakonik  
(Ur.l. RS, št. 26/2001, 21/2002, 110/2002-ZGO-1, 2/2004, 37/2004-UPB1, 98/2005, 49/2006, 120/2006-UPB2)"</f>
        <v>Pomorski zakonik  
(Ur.l. RS, št. 26/2001, 21/2002, 110/2002-ZGO-1, 2/2004, 37/2004-UPB1, 98/2005, 49/2006, 120/2006-UPB2)</v>
      </c>
      <c r="B441" s="239"/>
      <c r="C441" s="247" t="s">
        <v>48</v>
      </c>
      <c r="D441" s="245"/>
      <c r="E441" s="247" t="s">
        <v>38</v>
      </c>
      <c r="F441" s="241" t="s">
        <v>39</v>
      </c>
      <c r="G441" s="250" t="s">
        <v>802</v>
      </c>
      <c r="H441" s="247" t="s">
        <v>803</v>
      </c>
      <c r="I441" s="234">
        <v>7</v>
      </c>
      <c r="J441" s="62" t="s">
        <v>804</v>
      </c>
      <c r="K441" s="27" t="s">
        <v>40</v>
      </c>
      <c r="L441" s="152">
        <v>1</v>
      </c>
      <c r="M441" s="29"/>
      <c r="N441" s="29"/>
      <c r="O441" s="29"/>
      <c r="P441" s="29"/>
      <c r="Q441" s="30"/>
      <c r="R441" s="31"/>
      <c r="S441" s="32"/>
    </row>
    <row r="442" spans="1:19" ht="12" customHeight="1">
      <c r="A442" s="237"/>
      <c r="B442" s="239"/>
      <c r="C442" s="248"/>
      <c r="D442" s="245"/>
      <c r="E442" s="248"/>
      <c r="F442" s="242"/>
      <c r="G442" s="251"/>
      <c r="H442" s="253"/>
      <c r="I442" s="235"/>
      <c r="J442" s="63" t="s">
        <v>805</v>
      </c>
      <c r="K442" s="72" t="s">
        <v>806</v>
      </c>
      <c r="L442" s="153">
        <v>4</v>
      </c>
      <c r="M442" s="17"/>
      <c r="N442" s="17"/>
      <c r="O442" s="17"/>
      <c r="P442" s="17"/>
      <c r="Q442" s="15"/>
      <c r="R442" s="16"/>
      <c r="S442" s="13"/>
    </row>
    <row r="443" spans="1:19" ht="12" customHeight="1">
      <c r="A443" s="237"/>
      <c r="B443" s="239"/>
      <c r="C443" s="248"/>
      <c r="D443" s="245"/>
      <c r="E443" s="248"/>
      <c r="F443" s="242"/>
      <c r="G443" s="251"/>
      <c r="H443" s="253"/>
      <c r="I443" s="235"/>
      <c r="J443" s="63" t="s">
        <v>807</v>
      </c>
      <c r="K443" s="28" t="s">
        <v>808</v>
      </c>
      <c r="L443" s="154">
        <v>10</v>
      </c>
      <c r="M443" s="68"/>
      <c r="N443" s="68"/>
      <c r="O443" s="68"/>
      <c r="P443" s="68"/>
      <c r="Q443" s="69"/>
      <c r="R443" s="70"/>
      <c r="S443" s="71"/>
    </row>
    <row r="444" spans="1:19" ht="12" customHeight="1">
      <c r="A444" s="237"/>
      <c r="B444" s="239"/>
      <c r="C444" s="248"/>
      <c r="D444" s="245"/>
      <c r="E444" s="248"/>
      <c r="F444" s="242"/>
      <c r="G444" s="251"/>
      <c r="H444" s="253"/>
      <c r="I444" s="235"/>
      <c r="J444" s="64" t="s">
        <v>809</v>
      </c>
      <c r="K444" s="67"/>
      <c r="L444" s="154"/>
      <c r="M444" s="68"/>
      <c r="N444" s="68"/>
      <c r="O444" s="68"/>
      <c r="P444" s="68"/>
      <c r="Q444" s="69"/>
      <c r="R444" s="70"/>
      <c r="S444" s="71"/>
    </row>
    <row r="445" spans="1:19" ht="33.75">
      <c r="A445" s="237"/>
      <c r="B445" s="239"/>
      <c r="C445" s="248"/>
      <c r="D445" s="245"/>
      <c r="E445" s="248"/>
      <c r="F445" s="242"/>
      <c r="G445" s="251"/>
      <c r="H445" s="253"/>
      <c r="I445" s="235"/>
      <c r="J445" s="64" t="s">
        <v>810</v>
      </c>
      <c r="K445" s="67"/>
      <c r="L445" s="155" t="s">
        <v>823</v>
      </c>
      <c r="M445" s="68"/>
      <c r="N445" s="68"/>
      <c r="O445" s="68"/>
      <c r="P445" s="68"/>
      <c r="Q445" s="69"/>
      <c r="R445" s="70"/>
      <c r="S445" s="71"/>
    </row>
    <row r="446" spans="1:19" ht="12" customHeight="1">
      <c r="A446" s="237"/>
      <c r="B446" s="239"/>
      <c r="C446" s="248"/>
      <c r="D446" s="245"/>
      <c r="E446" s="248"/>
      <c r="F446" s="242"/>
      <c r="G446" s="251"/>
      <c r="H446" s="253"/>
      <c r="I446" s="235"/>
      <c r="J446" s="65" t="s">
        <v>811</v>
      </c>
      <c r="K446" s="67"/>
      <c r="L446" s="154"/>
      <c r="M446" s="68"/>
      <c r="N446" s="68"/>
      <c r="O446" s="68"/>
      <c r="P446" s="68"/>
      <c r="Q446" s="69"/>
      <c r="R446" s="70"/>
      <c r="S446" s="71"/>
    </row>
    <row r="447" spans="1:19" ht="12" customHeight="1" thickBot="1">
      <c r="A447" s="237"/>
      <c r="B447" s="240"/>
      <c r="C447" s="248"/>
      <c r="D447" s="246"/>
      <c r="E447" s="249"/>
      <c r="F447" s="243"/>
      <c r="G447" s="252"/>
      <c r="H447" s="253"/>
      <c r="I447" s="254"/>
      <c r="J447" s="65" t="s">
        <v>812</v>
      </c>
      <c r="K447" s="50"/>
      <c r="L447" s="156"/>
      <c r="M447" s="33"/>
      <c r="N447" s="33"/>
      <c r="O447" s="33"/>
      <c r="P447" s="33"/>
      <c r="Q447" s="18"/>
      <c r="R447" s="19"/>
      <c r="S447" s="20"/>
    </row>
    <row r="448" spans="1:19" ht="12" customHeight="1" thickTop="1">
      <c r="A448" s="236" t="str">
        <f>"Pomorski zakonik  
(Ur.l. RS, št. 26/2001, 21/2002, 110/2002-ZGO-1, 2/2004, 37/2004-UPB1, 98/2005, 49/2006, 120/2006-UPB2)"</f>
        <v>Pomorski zakonik  
(Ur.l. RS, št. 26/2001, 21/2002, 110/2002-ZGO-1, 2/2004, 37/2004-UPB1, 98/2005, 49/2006, 120/2006-UPB2)</v>
      </c>
      <c r="B448" s="239"/>
      <c r="C448" s="247" t="s">
        <v>48</v>
      </c>
      <c r="D448" s="245"/>
      <c r="E448" s="247" t="s">
        <v>38</v>
      </c>
      <c r="F448" s="241" t="s">
        <v>39</v>
      </c>
      <c r="G448" s="250" t="s">
        <v>813</v>
      </c>
      <c r="H448" s="247" t="s">
        <v>803</v>
      </c>
      <c r="I448" s="235">
        <v>7</v>
      </c>
      <c r="J448" s="62" t="s">
        <v>814</v>
      </c>
      <c r="K448" s="27" t="s">
        <v>40</v>
      </c>
      <c r="L448" s="152">
        <v>1</v>
      </c>
      <c r="M448" s="29"/>
      <c r="N448" s="29"/>
      <c r="O448" s="29"/>
      <c r="P448" s="29"/>
      <c r="Q448" s="30"/>
      <c r="R448" s="31"/>
      <c r="S448" s="32"/>
    </row>
    <row r="449" spans="1:19" ht="12" customHeight="1">
      <c r="A449" s="237"/>
      <c r="B449" s="239"/>
      <c r="C449" s="248"/>
      <c r="D449" s="245"/>
      <c r="E449" s="248"/>
      <c r="F449" s="242"/>
      <c r="G449" s="251"/>
      <c r="H449" s="253"/>
      <c r="I449" s="235"/>
      <c r="J449" s="63" t="s">
        <v>815</v>
      </c>
      <c r="K449" s="72" t="s">
        <v>806</v>
      </c>
      <c r="L449" s="153">
        <v>4</v>
      </c>
      <c r="M449" s="17"/>
      <c r="N449" s="17"/>
      <c r="O449" s="17"/>
      <c r="P449" s="17"/>
      <c r="Q449" s="15"/>
      <c r="R449" s="16"/>
      <c r="S449" s="13"/>
    </row>
    <row r="450" spans="1:19" ht="12" customHeight="1">
      <c r="A450" s="237"/>
      <c r="B450" s="239"/>
      <c r="C450" s="248"/>
      <c r="D450" s="245"/>
      <c r="E450" s="248"/>
      <c r="F450" s="242"/>
      <c r="G450" s="251"/>
      <c r="H450" s="253"/>
      <c r="I450" s="235"/>
      <c r="J450" s="63" t="s">
        <v>816</v>
      </c>
      <c r="K450" s="28" t="s">
        <v>808</v>
      </c>
      <c r="L450" s="154">
        <v>10</v>
      </c>
      <c r="M450" s="68"/>
      <c r="N450" s="68"/>
      <c r="O450" s="68"/>
      <c r="P450" s="68"/>
      <c r="Q450" s="69"/>
      <c r="R450" s="70"/>
      <c r="S450" s="71"/>
    </row>
    <row r="451" spans="1:19" ht="12" customHeight="1">
      <c r="A451" s="237"/>
      <c r="B451" s="239"/>
      <c r="C451" s="248"/>
      <c r="D451" s="245"/>
      <c r="E451" s="248"/>
      <c r="F451" s="242"/>
      <c r="G451" s="251"/>
      <c r="H451" s="253"/>
      <c r="I451" s="235"/>
      <c r="J451" s="64" t="s">
        <v>817</v>
      </c>
      <c r="K451" s="67"/>
      <c r="L451" s="154"/>
      <c r="M451" s="68"/>
      <c r="N451" s="68"/>
      <c r="O451" s="68"/>
      <c r="P451" s="68"/>
      <c r="Q451" s="69"/>
      <c r="R451" s="70"/>
      <c r="S451" s="71"/>
    </row>
    <row r="452" spans="1:19" ht="33.75">
      <c r="A452" s="237"/>
      <c r="B452" s="239"/>
      <c r="C452" s="248"/>
      <c r="D452" s="245"/>
      <c r="E452" s="248"/>
      <c r="F452" s="242"/>
      <c r="G452" s="251"/>
      <c r="H452" s="253"/>
      <c r="I452" s="235"/>
      <c r="J452" s="64" t="s">
        <v>818</v>
      </c>
      <c r="K452" s="67"/>
      <c r="L452" s="155" t="s">
        <v>823</v>
      </c>
      <c r="M452" s="68"/>
      <c r="N452" s="68"/>
      <c r="O452" s="68"/>
      <c r="P452" s="68"/>
      <c r="Q452" s="69"/>
      <c r="R452" s="70"/>
      <c r="S452" s="71"/>
    </row>
    <row r="453" spans="1:19" ht="12" customHeight="1">
      <c r="A453" s="237"/>
      <c r="B453" s="239"/>
      <c r="C453" s="248"/>
      <c r="D453" s="245"/>
      <c r="E453" s="248"/>
      <c r="F453" s="242"/>
      <c r="G453" s="251"/>
      <c r="H453" s="253"/>
      <c r="I453" s="235"/>
      <c r="J453" s="65" t="s">
        <v>819</v>
      </c>
      <c r="K453" s="67"/>
      <c r="L453" s="154"/>
      <c r="M453" s="68"/>
      <c r="N453" s="68"/>
      <c r="O453" s="68"/>
      <c r="P453" s="68"/>
      <c r="Q453" s="69"/>
      <c r="R453" s="70"/>
      <c r="S453" s="71"/>
    </row>
    <row r="454" spans="1:19" ht="12" customHeight="1" thickBot="1">
      <c r="A454" s="237"/>
      <c r="B454" s="240"/>
      <c r="C454" s="248"/>
      <c r="D454" s="246"/>
      <c r="E454" s="249"/>
      <c r="F454" s="243"/>
      <c r="G454" s="252"/>
      <c r="H454" s="253"/>
      <c r="I454" s="254"/>
      <c r="J454" s="65" t="s">
        <v>820</v>
      </c>
      <c r="K454" s="50"/>
      <c r="L454" s="156"/>
      <c r="M454" s="33"/>
      <c r="N454" s="33"/>
      <c r="O454" s="33"/>
      <c r="P454" s="33"/>
      <c r="Q454" s="18"/>
      <c r="R454" s="19"/>
      <c r="S454" s="20"/>
    </row>
    <row r="455" spans="1:19" ht="12" customHeight="1" thickTop="1">
      <c r="A455" s="236" t="str">
        <f>"Pomorski zakonik  
(Ur.l. RS, št. 26/2001, 21/2002, 110/2002-ZGO-1, 2/2004, 37/2004-UPB1, 98/2005, 49/2006, 120/2006-UPB2)"</f>
        <v>Pomorski zakonik  
(Ur.l. RS, št. 26/2001, 21/2002, 110/2002-ZGO-1, 2/2004, 37/2004-UPB1, 98/2005, 49/2006, 120/2006-UPB2)</v>
      </c>
      <c r="B455" s="239" t="s">
        <v>85</v>
      </c>
      <c r="C455" s="242" t="s">
        <v>88</v>
      </c>
      <c r="D455" s="245"/>
      <c r="E455" s="247" t="s">
        <v>38</v>
      </c>
      <c r="F455" s="241" t="s">
        <v>39</v>
      </c>
      <c r="G455" s="250" t="s">
        <v>824</v>
      </c>
      <c r="H455" s="247" t="s">
        <v>825</v>
      </c>
      <c r="I455" s="234">
        <v>6</v>
      </c>
      <c r="J455" s="62" t="s">
        <v>826</v>
      </c>
      <c r="K455" s="74" t="s">
        <v>40</v>
      </c>
      <c r="L455" s="152">
        <v>1</v>
      </c>
      <c r="M455" s="29"/>
      <c r="N455" s="29"/>
      <c r="O455" s="29"/>
      <c r="P455" s="29"/>
      <c r="Q455" s="30"/>
      <c r="R455" s="31"/>
      <c r="S455" s="32"/>
    </row>
    <row r="456" spans="1:19" ht="12" customHeight="1">
      <c r="A456" s="237"/>
      <c r="B456" s="239"/>
      <c r="C456" s="242"/>
      <c r="D456" s="245"/>
      <c r="E456" s="248"/>
      <c r="F456" s="242"/>
      <c r="G456" s="251"/>
      <c r="H456" s="253"/>
      <c r="I456" s="235"/>
      <c r="J456" s="63" t="s">
        <v>827</v>
      </c>
      <c r="K456" s="28" t="s">
        <v>828</v>
      </c>
      <c r="L456" s="153">
        <v>3</v>
      </c>
      <c r="M456" s="17"/>
      <c r="N456" s="17"/>
      <c r="O456" s="17"/>
      <c r="P456" s="17"/>
      <c r="Q456" s="15"/>
      <c r="R456" s="16"/>
      <c r="S456" s="13"/>
    </row>
    <row r="457" spans="1:19" ht="16.5" customHeight="1">
      <c r="A457" s="237"/>
      <c r="B457" s="239"/>
      <c r="C457" s="242"/>
      <c r="D457" s="245"/>
      <c r="E457" s="248"/>
      <c r="F457" s="242"/>
      <c r="G457" s="251"/>
      <c r="H457" s="253"/>
      <c r="I457" s="235"/>
      <c r="J457" s="63" t="s">
        <v>829</v>
      </c>
      <c r="K457" s="67" t="s">
        <v>72</v>
      </c>
      <c r="L457" s="154">
        <v>10</v>
      </c>
      <c r="M457" s="68"/>
      <c r="N457" s="68"/>
      <c r="O457" s="68"/>
      <c r="P457" s="68"/>
      <c r="Q457" s="69"/>
      <c r="R457" s="70"/>
      <c r="S457" s="71"/>
    </row>
    <row r="458" spans="1:19" ht="12" customHeight="1">
      <c r="A458" s="237"/>
      <c r="B458" s="239"/>
      <c r="C458" s="242"/>
      <c r="D458" s="245"/>
      <c r="E458" s="248"/>
      <c r="F458" s="242"/>
      <c r="G458" s="251"/>
      <c r="H458" s="253"/>
      <c r="I458" s="235"/>
      <c r="J458" s="64" t="s">
        <v>830</v>
      </c>
      <c r="K458" s="67"/>
      <c r="L458" s="154"/>
      <c r="M458" s="68"/>
      <c r="N458" s="68"/>
      <c r="O458" s="68"/>
      <c r="P458" s="68"/>
      <c r="Q458" s="69"/>
      <c r="R458" s="70"/>
      <c r="S458" s="71"/>
    </row>
    <row r="459" spans="1:19" ht="22.5">
      <c r="A459" s="237"/>
      <c r="B459" s="239"/>
      <c r="C459" s="242"/>
      <c r="D459" s="245"/>
      <c r="E459" s="248"/>
      <c r="F459" s="242"/>
      <c r="G459" s="251"/>
      <c r="H459" s="253"/>
      <c r="I459" s="235"/>
      <c r="J459" s="64" t="s">
        <v>831</v>
      </c>
      <c r="K459" s="67"/>
      <c r="L459" s="155" t="s">
        <v>834</v>
      </c>
      <c r="M459" s="68"/>
      <c r="N459" s="68"/>
      <c r="O459" s="68"/>
      <c r="P459" s="68"/>
      <c r="Q459" s="69"/>
      <c r="R459" s="70"/>
      <c r="S459" s="71"/>
    </row>
    <row r="460" spans="1:19" ht="11.25">
      <c r="A460" s="237"/>
      <c r="B460" s="239"/>
      <c r="C460" s="242"/>
      <c r="D460" s="245"/>
      <c r="E460" s="248"/>
      <c r="F460" s="242"/>
      <c r="G460" s="251"/>
      <c r="H460" s="253"/>
      <c r="I460" s="235"/>
      <c r="J460" s="65" t="s">
        <v>832</v>
      </c>
      <c r="K460" s="67"/>
      <c r="L460" s="154"/>
      <c r="M460" s="68"/>
      <c r="N460" s="68"/>
      <c r="O460" s="68"/>
      <c r="P460" s="68"/>
      <c r="Q460" s="69"/>
      <c r="R460" s="70"/>
      <c r="S460" s="71"/>
    </row>
    <row r="461" spans="1:19" ht="12" thickBot="1">
      <c r="A461" s="237"/>
      <c r="B461" s="240"/>
      <c r="C461" s="243"/>
      <c r="D461" s="246"/>
      <c r="E461" s="249"/>
      <c r="F461" s="243"/>
      <c r="G461" s="252"/>
      <c r="H461" s="253"/>
      <c r="I461" s="254"/>
      <c r="J461" s="65" t="s">
        <v>833</v>
      </c>
      <c r="K461" s="50"/>
      <c r="L461" s="156"/>
      <c r="M461" s="33"/>
      <c r="N461" s="33"/>
      <c r="O461" s="33"/>
      <c r="P461" s="33"/>
      <c r="Q461" s="18"/>
      <c r="R461" s="19"/>
      <c r="S461" s="20"/>
    </row>
    <row r="462" spans="1:19" ht="12" thickTop="1">
      <c r="A462" s="236" t="str">
        <f>"Pomorski zakonik  
(Ur.l. RS, št. 26/2001, 21/2002, 110/2002-ZGO-1, 2/2004, 37/2004-UPB1, 98/2005, 49/2006, 120/2006-UPB2)"</f>
        <v>Pomorski zakonik  
(Ur.l. RS, št. 26/2001, 21/2002, 110/2002-ZGO-1, 2/2004, 37/2004-UPB1, 98/2005, 49/2006, 120/2006-UPB2)</v>
      </c>
      <c r="B462" s="239" t="s">
        <v>85</v>
      </c>
      <c r="C462" s="241" t="s">
        <v>89</v>
      </c>
      <c r="D462" s="245"/>
      <c r="E462" s="247" t="s">
        <v>38</v>
      </c>
      <c r="F462" s="241" t="s">
        <v>39</v>
      </c>
      <c r="G462" s="250" t="s">
        <v>835</v>
      </c>
      <c r="H462" s="247" t="s">
        <v>836</v>
      </c>
      <c r="I462" s="234">
        <v>8</v>
      </c>
      <c r="J462" s="62" t="s">
        <v>837</v>
      </c>
      <c r="K462" s="74" t="s">
        <v>40</v>
      </c>
      <c r="L462" s="152">
        <v>1</v>
      </c>
      <c r="M462" s="29"/>
      <c r="N462" s="29"/>
      <c r="O462" s="29"/>
      <c r="P462" s="29"/>
      <c r="Q462" s="30"/>
      <c r="R462" s="31"/>
      <c r="S462" s="32"/>
    </row>
    <row r="463" spans="1:19" ht="11.25">
      <c r="A463" s="237"/>
      <c r="B463" s="239"/>
      <c r="C463" s="242"/>
      <c r="D463" s="245"/>
      <c r="E463" s="248"/>
      <c r="F463" s="242"/>
      <c r="G463" s="251"/>
      <c r="H463" s="253"/>
      <c r="I463" s="235"/>
      <c r="J463" s="63" t="s">
        <v>838</v>
      </c>
      <c r="K463" s="28" t="s">
        <v>839</v>
      </c>
      <c r="L463" s="153">
        <v>4</v>
      </c>
      <c r="M463" s="17"/>
      <c r="N463" s="17"/>
      <c r="O463" s="17"/>
      <c r="P463" s="17"/>
      <c r="Q463" s="15"/>
      <c r="R463" s="16"/>
      <c r="S463" s="13"/>
    </row>
    <row r="464" spans="1:19" ht="11.25">
      <c r="A464" s="237"/>
      <c r="B464" s="239"/>
      <c r="C464" s="242"/>
      <c r="D464" s="245"/>
      <c r="E464" s="248"/>
      <c r="F464" s="242"/>
      <c r="G464" s="251"/>
      <c r="H464" s="253"/>
      <c r="I464" s="235"/>
      <c r="J464" s="63" t="s">
        <v>840</v>
      </c>
      <c r="K464" s="67" t="s">
        <v>73</v>
      </c>
      <c r="L464" s="154">
        <v>10</v>
      </c>
      <c r="M464" s="68"/>
      <c r="N464" s="68"/>
      <c r="O464" s="68"/>
      <c r="P464" s="68"/>
      <c r="Q464" s="69"/>
      <c r="R464" s="70"/>
      <c r="S464" s="71"/>
    </row>
    <row r="465" spans="1:19" ht="11.25">
      <c r="A465" s="237"/>
      <c r="B465" s="239"/>
      <c r="C465" s="242"/>
      <c r="D465" s="245"/>
      <c r="E465" s="248"/>
      <c r="F465" s="242"/>
      <c r="G465" s="251"/>
      <c r="H465" s="253"/>
      <c r="I465" s="235"/>
      <c r="J465" s="64" t="s">
        <v>841</v>
      </c>
      <c r="K465" s="67"/>
      <c r="L465" s="154"/>
      <c r="M465" s="68"/>
      <c r="N465" s="68"/>
      <c r="O465" s="68"/>
      <c r="P465" s="68"/>
      <c r="Q465" s="69"/>
      <c r="R465" s="70"/>
      <c r="S465" s="71"/>
    </row>
    <row r="466" spans="1:19" ht="33.75">
      <c r="A466" s="237"/>
      <c r="B466" s="239"/>
      <c r="C466" s="242"/>
      <c r="D466" s="245"/>
      <c r="E466" s="248"/>
      <c r="F466" s="242"/>
      <c r="G466" s="251"/>
      <c r="H466" s="253"/>
      <c r="I466" s="235"/>
      <c r="J466" s="64" t="s">
        <v>842</v>
      </c>
      <c r="K466" s="67"/>
      <c r="L466" s="155" t="s">
        <v>823</v>
      </c>
      <c r="M466" s="68"/>
      <c r="N466" s="68"/>
      <c r="O466" s="68"/>
      <c r="P466" s="68"/>
      <c r="Q466" s="69"/>
      <c r="R466" s="70"/>
      <c r="S466" s="71"/>
    </row>
    <row r="467" spans="1:19" ht="11.25">
      <c r="A467" s="237"/>
      <c r="B467" s="239"/>
      <c r="C467" s="242"/>
      <c r="D467" s="245"/>
      <c r="E467" s="248"/>
      <c r="F467" s="242"/>
      <c r="G467" s="251"/>
      <c r="H467" s="253"/>
      <c r="I467" s="235"/>
      <c r="J467" s="65" t="s">
        <v>843</v>
      </c>
      <c r="K467" s="67"/>
      <c r="L467" s="154"/>
      <c r="M467" s="68"/>
      <c r="N467" s="68"/>
      <c r="O467" s="68"/>
      <c r="P467" s="68"/>
      <c r="Q467" s="69"/>
      <c r="R467" s="70"/>
      <c r="S467" s="71"/>
    </row>
    <row r="468" spans="1:19" ht="12" customHeight="1" thickBot="1">
      <c r="A468" s="237"/>
      <c r="B468" s="240"/>
      <c r="C468" s="243"/>
      <c r="D468" s="246"/>
      <c r="E468" s="249"/>
      <c r="F468" s="243"/>
      <c r="G468" s="252"/>
      <c r="H468" s="256"/>
      <c r="I468" s="254"/>
      <c r="J468" s="65" t="s">
        <v>844</v>
      </c>
      <c r="K468" s="50"/>
      <c r="L468" s="156"/>
      <c r="M468" s="33"/>
      <c r="N468" s="33"/>
      <c r="O468" s="33"/>
      <c r="P468" s="33"/>
      <c r="Q468" s="18"/>
      <c r="R468" s="19"/>
      <c r="S468" s="20"/>
    </row>
    <row r="469" spans="1:19" ht="15" customHeight="1" thickTop="1">
      <c r="A469" s="236" t="str">
        <f>"Pomorski zakonik  
(Ur.l. RS, št. 26/2001, 21/2002, 110/2002-ZGO-1, 2/2004, 37/2004-UPB1, 98/2005, 49/2006, 120/2006-UPB2)"</f>
        <v>Pomorski zakonik  
(Ur.l. RS, št. 26/2001, 21/2002, 110/2002-ZGO-1, 2/2004, 37/2004-UPB1, 98/2005, 49/2006, 120/2006-UPB2)</v>
      </c>
      <c r="B469" s="247" t="s">
        <v>98</v>
      </c>
      <c r="C469" s="247" t="s">
        <v>97</v>
      </c>
      <c r="D469" s="245"/>
      <c r="E469" s="247" t="s">
        <v>38</v>
      </c>
      <c r="F469" s="241" t="s">
        <v>39</v>
      </c>
      <c r="G469" s="250" t="s">
        <v>845</v>
      </c>
      <c r="H469" s="247" t="s">
        <v>784</v>
      </c>
      <c r="I469" s="234">
        <v>6</v>
      </c>
      <c r="J469" s="62" t="s">
        <v>846</v>
      </c>
      <c r="K469" s="73" t="s">
        <v>40</v>
      </c>
      <c r="L469" s="152"/>
      <c r="M469" s="29"/>
      <c r="N469" s="29"/>
      <c r="O469" s="29"/>
      <c r="P469" s="29"/>
      <c r="Q469" s="30"/>
      <c r="R469" s="31"/>
      <c r="S469" s="32"/>
    </row>
    <row r="470" spans="1:19" ht="22.5">
      <c r="A470" s="237"/>
      <c r="B470" s="253"/>
      <c r="C470" s="248"/>
      <c r="D470" s="245"/>
      <c r="E470" s="248"/>
      <c r="F470" s="242"/>
      <c r="G470" s="251"/>
      <c r="H470" s="253"/>
      <c r="I470" s="235"/>
      <c r="J470" s="63" t="s">
        <v>847</v>
      </c>
      <c r="K470" s="28" t="s">
        <v>848</v>
      </c>
      <c r="L470" s="157" t="s">
        <v>854</v>
      </c>
      <c r="M470" s="17"/>
      <c r="N470" s="17"/>
      <c r="O470" s="17"/>
      <c r="P470" s="17"/>
      <c r="Q470" s="15"/>
      <c r="R470" s="16"/>
      <c r="S470" s="13"/>
    </row>
    <row r="471" spans="1:19" ht="15" customHeight="1">
      <c r="A471" s="237"/>
      <c r="B471" s="253"/>
      <c r="C471" s="248"/>
      <c r="D471" s="245"/>
      <c r="E471" s="248"/>
      <c r="F471" s="242"/>
      <c r="G471" s="251"/>
      <c r="H471" s="253"/>
      <c r="I471" s="235"/>
      <c r="J471" s="63" t="s">
        <v>849</v>
      </c>
      <c r="K471" s="67" t="s">
        <v>848</v>
      </c>
      <c r="L471" s="158"/>
      <c r="M471" s="68"/>
      <c r="N471" s="68"/>
      <c r="O471" s="68"/>
      <c r="P471" s="68"/>
      <c r="Q471" s="69"/>
      <c r="R471" s="70"/>
      <c r="S471" s="71"/>
    </row>
    <row r="472" spans="1:19" ht="15" customHeight="1">
      <c r="A472" s="237"/>
      <c r="B472" s="253"/>
      <c r="C472" s="248"/>
      <c r="D472" s="245"/>
      <c r="E472" s="248"/>
      <c r="F472" s="242"/>
      <c r="G472" s="251"/>
      <c r="H472" s="253"/>
      <c r="I472" s="235"/>
      <c r="J472" s="64" t="s">
        <v>850</v>
      </c>
      <c r="K472" s="67" t="s">
        <v>848</v>
      </c>
      <c r="L472" s="158" t="s">
        <v>821</v>
      </c>
      <c r="M472" s="68"/>
      <c r="N472" s="68"/>
      <c r="O472" s="68"/>
      <c r="P472" s="68"/>
      <c r="Q472" s="69"/>
      <c r="R472" s="70"/>
      <c r="S472" s="71"/>
    </row>
    <row r="473" spans="1:19" ht="15" customHeight="1">
      <c r="A473" s="237"/>
      <c r="B473" s="253"/>
      <c r="C473" s="248"/>
      <c r="D473" s="245"/>
      <c r="E473" s="248"/>
      <c r="F473" s="242"/>
      <c r="G473" s="251"/>
      <c r="H473" s="253"/>
      <c r="I473" s="235"/>
      <c r="J473" s="64" t="s">
        <v>851</v>
      </c>
      <c r="K473" s="67" t="s">
        <v>848</v>
      </c>
      <c r="L473" s="154"/>
      <c r="M473" s="68"/>
      <c r="N473" s="68"/>
      <c r="O473" s="68"/>
      <c r="P473" s="68"/>
      <c r="Q473" s="69"/>
      <c r="R473" s="70"/>
      <c r="S473" s="71"/>
    </row>
    <row r="474" spans="1:19" ht="15" customHeight="1">
      <c r="A474" s="237"/>
      <c r="B474" s="253"/>
      <c r="C474" s="248"/>
      <c r="D474" s="245"/>
      <c r="E474" s="248"/>
      <c r="F474" s="242"/>
      <c r="G474" s="251"/>
      <c r="H474" s="253"/>
      <c r="I474" s="235"/>
      <c r="J474" s="65" t="s">
        <v>852</v>
      </c>
      <c r="K474" s="67"/>
      <c r="L474" s="154"/>
      <c r="M474" s="68"/>
      <c r="N474" s="68"/>
      <c r="O474" s="68"/>
      <c r="P474" s="68"/>
      <c r="Q474" s="69"/>
      <c r="R474" s="70"/>
      <c r="S474" s="71"/>
    </row>
    <row r="475" spans="1:19" ht="15" customHeight="1" thickBot="1">
      <c r="A475" s="237"/>
      <c r="B475" s="253"/>
      <c r="C475" s="249"/>
      <c r="D475" s="246"/>
      <c r="E475" s="249"/>
      <c r="F475" s="243"/>
      <c r="G475" s="252"/>
      <c r="H475" s="256"/>
      <c r="I475" s="254"/>
      <c r="J475" s="65" t="s">
        <v>853</v>
      </c>
      <c r="K475" s="50"/>
      <c r="L475" s="156"/>
      <c r="M475" s="33"/>
      <c r="N475" s="33"/>
      <c r="O475" s="33"/>
      <c r="P475" s="33"/>
      <c r="Q475" s="18"/>
      <c r="R475" s="19"/>
      <c r="S475" s="20"/>
    </row>
    <row r="476" spans="1:22" ht="12" customHeight="1" thickBot="1" thickTop="1">
      <c r="A476" s="236" t="str">
        <f>"Pomorski zakonik  
(Ur.l. RS, št. 26/2001, 21/2002, 110/2002-ZGO-1, 2/2004, 37/2004-UPB1, 98/2005, 49/2006, 120/2006-UPB2)"</f>
        <v>Pomorski zakonik  
(Ur.l. RS, št. 26/2001, 21/2002, 110/2002-ZGO-1, 2/2004, 37/2004-UPB1, 98/2005, 49/2006, 120/2006-UPB2)</v>
      </c>
      <c r="B476" s="239"/>
      <c r="C476" s="247">
        <v>153</v>
      </c>
      <c r="D476" s="255"/>
      <c r="E476" s="247" t="s">
        <v>38</v>
      </c>
      <c r="F476" s="241" t="s">
        <v>39</v>
      </c>
      <c r="G476" s="250" t="s">
        <v>592</v>
      </c>
      <c r="H476" s="247" t="s">
        <v>671</v>
      </c>
      <c r="I476" s="234">
        <v>6</v>
      </c>
      <c r="J476" s="81" t="s">
        <v>528</v>
      </c>
      <c r="K476" s="310" t="s">
        <v>759</v>
      </c>
      <c r="L476" s="159"/>
      <c r="M476" s="43">
        <v>1</v>
      </c>
      <c r="N476" s="72"/>
      <c r="O476" s="72"/>
      <c r="P476" s="29"/>
      <c r="Q476" s="29"/>
      <c r="R476" s="29"/>
      <c r="S476" s="30"/>
      <c r="T476" s="328">
        <v>0</v>
      </c>
      <c r="U476" s="328">
        <v>0</v>
      </c>
      <c r="V476" s="329">
        <v>0.1</v>
      </c>
    </row>
    <row r="477" spans="1:22" ht="12" customHeight="1" thickBot="1" thickTop="1">
      <c r="A477" s="237"/>
      <c r="B477" s="239"/>
      <c r="C477" s="248"/>
      <c r="D477" s="255"/>
      <c r="E477" s="248"/>
      <c r="F477" s="242"/>
      <c r="G477" s="251"/>
      <c r="H477" s="253"/>
      <c r="I477" s="235"/>
      <c r="J477" s="63" t="s">
        <v>529</v>
      </c>
      <c r="K477" s="311"/>
      <c r="L477" s="122"/>
      <c r="M477" s="41"/>
      <c r="N477" s="26"/>
      <c r="O477" s="26"/>
      <c r="P477" s="17"/>
      <c r="Q477" s="17"/>
      <c r="R477" s="17"/>
      <c r="S477" s="15"/>
      <c r="T477" s="322">
        <v>0</v>
      </c>
      <c r="U477" s="322">
        <v>0</v>
      </c>
      <c r="V477" s="324">
        <v>0.1</v>
      </c>
    </row>
    <row r="478" spans="1:22" ht="12" customHeight="1" thickBot="1" thickTop="1">
      <c r="A478" s="237"/>
      <c r="B478" s="239"/>
      <c r="C478" s="248"/>
      <c r="D478" s="255"/>
      <c r="E478" s="248"/>
      <c r="F478" s="242"/>
      <c r="G478" s="251"/>
      <c r="H478" s="253"/>
      <c r="I478" s="235"/>
      <c r="J478" s="63" t="s">
        <v>530</v>
      </c>
      <c r="K478" s="311"/>
      <c r="L478" s="130"/>
      <c r="M478" s="66"/>
      <c r="N478" s="96"/>
      <c r="O478" s="96"/>
      <c r="P478" s="68"/>
      <c r="Q478" s="68"/>
      <c r="R478" s="68"/>
      <c r="S478" s="69"/>
      <c r="T478" s="323">
        <v>0</v>
      </c>
      <c r="U478" s="323">
        <v>0</v>
      </c>
      <c r="V478" s="324">
        <v>0.1</v>
      </c>
    </row>
    <row r="479" spans="1:22" ht="12" customHeight="1" thickBot="1" thickTop="1">
      <c r="A479" s="237"/>
      <c r="B479" s="239"/>
      <c r="C479" s="248"/>
      <c r="D479" s="255"/>
      <c r="E479" s="248"/>
      <c r="F479" s="242"/>
      <c r="G479" s="251"/>
      <c r="H479" s="253"/>
      <c r="I479" s="235"/>
      <c r="J479" s="64" t="s">
        <v>531</v>
      </c>
      <c r="K479" s="311"/>
      <c r="L479" s="130"/>
      <c r="M479" s="66"/>
      <c r="N479" s="96"/>
      <c r="O479" s="96"/>
      <c r="P479" s="68"/>
      <c r="Q479" s="68"/>
      <c r="R479" s="68"/>
      <c r="S479" s="69"/>
      <c r="T479" s="323">
        <v>0</v>
      </c>
      <c r="U479" s="323">
        <v>0</v>
      </c>
      <c r="V479" s="324">
        <v>0.1</v>
      </c>
    </row>
    <row r="480" spans="1:22" ht="12" customHeight="1" thickBot="1" thickTop="1">
      <c r="A480" s="237"/>
      <c r="B480" s="239"/>
      <c r="C480" s="248"/>
      <c r="D480" s="255"/>
      <c r="E480" s="248"/>
      <c r="F480" s="242"/>
      <c r="G480" s="251"/>
      <c r="H480" s="253"/>
      <c r="I480" s="235"/>
      <c r="J480" s="64" t="s">
        <v>532</v>
      </c>
      <c r="K480" s="311"/>
      <c r="L480" s="130"/>
      <c r="M480" s="66"/>
      <c r="N480" s="96"/>
      <c r="O480" s="96"/>
      <c r="P480" s="68"/>
      <c r="Q480" s="68"/>
      <c r="R480" s="68"/>
      <c r="S480" s="69"/>
      <c r="T480" s="323">
        <v>0</v>
      </c>
      <c r="U480" s="323">
        <v>0</v>
      </c>
      <c r="V480" s="324">
        <v>0.1</v>
      </c>
    </row>
    <row r="481" spans="1:22" ht="12" customHeight="1" thickBot="1" thickTop="1">
      <c r="A481" s="237"/>
      <c r="B481" s="239"/>
      <c r="C481" s="248"/>
      <c r="D481" s="255"/>
      <c r="E481" s="248"/>
      <c r="F481" s="242"/>
      <c r="G481" s="251"/>
      <c r="H481" s="253"/>
      <c r="I481" s="235"/>
      <c r="J481" s="65" t="s">
        <v>533</v>
      </c>
      <c r="K481" s="311"/>
      <c r="L481" s="130"/>
      <c r="M481" s="66"/>
      <c r="N481" s="96"/>
      <c r="O481" s="96"/>
      <c r="P481" s="68"/>
      <c r="Q481" s="68"/>
      <c r="R481" s="68"/>
      <c r="S481" s="69"/>
      <c r="T481" s="323">
        <v>0</v>
      </c>
      <c r="U481" s="323">
        <v>0</v>
      </c>
      <c r="V481" s="324">
        <v>0.1</v>
      </c>
    </row>
    <row r="482" spans="1:22" ht="12" customHeight="1" thickBot="1" thickTop="1">
      <c r="A482" s="237"/>
      <c r="B482" s="240"/>
      <c r="C482" s="248"/>
      <c r="D482" s="255"/>
      <c r="E482" s="249"/>
      <c r="F482" s="243"/>
      <c r="G482" s="252"/>
      <c r="H482" s="253"/>
      <c r="I482" s="254"/>
      <c r="J482" s="65" t="s">
        <v>534</v>
      </c>
      <c r="K482" s="312"/>
      <c r="L482" s="131"/>
      <c r="M482" s="44"/>
      <c r="N482" s="97"/>
      <c r="O482" s="97"/>
      <c r="P482" s="33"/>
      <c r="Q482" s="33"/>
      <c r="R482" s="33"/>
      <c r="S482" s="18"/>
      <c r="T482" s="326">
        <v>0</v>
      </c>
      <c r="U482" s="326">
        <v>0</v>
      </c>
      <c r="V482" s="324">
        <v>0.1</v>
      </c>
    </row>
    <row r="483" spans="1:19" ht="12" customHeight="1" thickTop="1">
      <c r="A483" s="236" t="str">
        <f>"Pomorski zakonik  
(Ur.l. RS, št. 26/2001, 21/2002, 110/2002-ZGO-1, 2/2004, 37/2004-UPB1, 98/2005, 49/2006, 120/2006-UPB2)"</f>
        <v>Pomorski zakonik  
(Ur.l. RS, št. 26/2001, 21/2002, 110/2002-ZGO-1, 2/2004, 37/2004-UPB1, 98/2005, 49/2006, 120/2006-UPB2)</v>
      </c>
      <c r="B483" s="239" t="s">
        <v>481</v>
      </c>
      <c r="C483" s="247" t="s">
        <v>483</v>
      </c>
      <c r="D483" s="245"/>
      <c r="E483" s="247" t="s">
        <v>38</v>
      </c>
      <c r="F483" s="241" t="s">
        <v>39</v>
      </c>
      <c r="G483" s="250" t="s">
        <v>855</v>
      </c>
      <c r="H483" s="247" t="s">
        <v>856</v>
      </c>
      <c r="I483" s="234">
        <v>11</v>
      </c>
      <c r="J483" s="62" t="s">
        <v>857</v>
      </c>
      <c r="K483" s="27" t="s">
        <v>58</v>
      </c>
      <c r="L483" s="152"/>
      <c r="M483" s="85">
        <v>1</v>
      </c>
      <c r="N483" s="29"/>
      <c r="O483" s="29"/>
      <c r="P483" s="29"/>
      <c r="Q483" s="30"/>
      <c r="R483" s="31"/>
      <c r="S483" s="32"/>
    </row>
    <row r="484" spans="1:19" ht="12" customHeight="1">
      <c r="A484" s="237"/>
      <c r="B484" s="239"/>
      <c r="C484" s="248"/>
      <c r="D484" s="245"/>
      <c r="E484" s="248"/>
      <c r="F484" s="242"/>
      <c r="G484" s="251"/>
      <c r="H484" s="253"/>
      <c r="I484" s="235"/>
      <c r="J484" s="63" t="s">
        <v>858</v>
      </c>
      <c r="K484" s="28" t="s">
        <v>513</v>
      </c>
      <c r="L484" s="153"/>
      <c r="M484" s="77">
        <v>8</v>
      </c>
      <c r="N484" s="17"/>
      <c r="O484" s="17"/>
      <c r="P484" s="17"/>
      <c r="Q484" s="15"/>
      <c r="R484" s="16"/>
      <c r="S484" s="13"/>
    </row>
    <row r="485" spans="1:19" ht="12" customHeight="1">
      <c r="A485" s="237"/>
      <c r="B485" s="239"/>
      <c r="C485" s="248"/>
      <c r="D485" s="245"/>
      <c r="E485" s="248"/>
      <c r="F485" s="242"/>
      <c r="G485" s="251"/>
      <c r="H485" s="253"/>
      <c r="I485" s="235"/>
      <c r="J485" s="63" t="s">
        <v>859</v>
      </c>
      <c r="K485" s="25" t="s">
        <v>860</v>
      </c>
      <c r="L485" s="154"/>
      <c r="M485" s="86">
        <v>10</v>
      </c>
      <c r="N485" s="68"/>
      <c r="O485" s="68"/>
      <c r="P485" s="68"/>
      <c r="Q485" s="69"/>
      <c r="R485" s="70"/>
      <c r="S485" s="71"/>
    </row>
    <row r="486" spans="1:19" ht="12" customHeight="1">
      <c r="A486" s="237"/>
      <c r="B486" s="239"/>
      <c r="C486" s="248"/>
      <c r="D486" s="245"/>
      <c r="E486" s="248"/>
      <c r="F486" s="242"/>
      <c r="G486" s="251"/>
      <c r="H486" s="253"/>
      <c r="I486" s="235"/>
      <c r="J486" s="64" t="s">
        <v>861</v>
      </c>
      <c r="K486" s="67"/>
      <c r="L486" s="154"/>
      <c r="M486" s="68"/>
      <c r="N486" s="68"/>
      <c r="O486" s="68"/>
      <c r="P486" s="68"/>
      <c r="Q486" s="69"/>
      <c r="R486" s="70"/>
      <c r="S486" s="71"/>
    </row>
    <row r="487" spans="1:19" ht="12" customHeight="1">
      <c r="A487" s="237"/>
      <c r="B487" s="239"/>
      <c r="C487" s="248"/>
      <c r="D487" s="245"/>
      <c r="E487" s="248"/>
      <c r="F487" s="242"/>
      <c r="G487" s="251"/>
      <c r="H487" s="253"/>
      <c r="I487" s="235"/>
      <c r="J487" s="64" t="s">
        <v>862</v>
      </c>
      <c r="K487" s="67"/>
      <c r="L487" s="158" t="s">
        <v>873</v>
      </c>
      <c r="M487" s="68"/>
      <c r="N487" s="68"/>
      <c r="O487" s="68"/>
      <c r="P487" s="68"/>
      <c r="Q487" s="69"/>
      <c r="R487" s="70"/>
      <c r="S487" s="71"/>
    </row>
    <row r="488" spans="1:19" ht="12" customHeight="1">
      <c r="A488" s="237"/>
      <c r="B488" s="239"/>
      <c r="C488" s="248"/>
      <c r="D488" s="245"/>
      <c r="E488" s="248"/>
      <c r="F488" s="242"/>
      <c r="G488" s="251"/>
      <c r="H488" s="253"/>
      <c r="I488" s="235"/>
      <c r="J488" s="65" t="s">
        <v>863</v>
      </c>
      <c r="K488" s="67"/>
      <c r="L488" s="158" t="s">
        <v>874</v>
      </c>
      <c r="M488" s="68"/>
      <c r="N488" s="68"/>
      <c r="O488" s="68"/>
      <c r="P488" s="68"/>
      <c r="Q488" s="69"/>
      <c r="R488" s="70"/>
      <c r="S488" s="71"/>
    </row>
    <row r="489" spans="1:19" ht="12" customHeight="1" thickBot="1">
      <c r="A489" s="237"/>
      <c r="B489" s="240"/>
      <c r="C489" s="248"/>
      <c r="D489" s="246"/>
      <c r="E489" s="249"/>
      <c r="F489" s="243"/>
      <c r="G489" s="252"/>
      <c r="H489" s="253"/>
      <c r="I489" s="254"/>
      <c r="J489" s="65" t="s">
        <v>864</v>
      </c>
      <c r="K489" s="50"/>
      <c r="L489" s="156"/>
      <c r="M489" s="33"/>
      <c r="N489" s="33"/>
      <c r="O489" s="33"/>
      <c r="P489" s="33"/>
      <c r="Q489" s="18"/>
      <c r="R489" s="19"/>
      <c r="S489" s="20"/>
    </row>
    <row r="490" spans="1:19" ht="12" customHeight="1" thickTop="1">
      <c r="A490" s="236" t="str">
        <f>"Pomorski zakonik  
(Ur.l. RS, št. 26/2001, 21/2002, 110/2002-ZGO-1, 2/2004, 37/2004-UPB1, 98/2005, 49/2006, 120/2006-UPB2)"</f>
        <v>Pomorski zakonik  
(Ur.l. RS, št. 26/2001, 21/2002, 110/2002-ZGO-1, 2/2004, 37/2004-UPB1, 98/2005, 49/2006, 120/2006-UPB2)</v>
      </c>
      <c r="B490" s="239" t="s">
        <v>481</v>
      </c>
      <c r="C490" s="247" t="s">
        <v>483</v>
      </c>
      <c r="D490" s="245"/>
      <c r="E490" s="247" t="s">
        <v>38</v>
      </c>
      <c r="F490" s="241" t="s">
        <v>39</v>
      </c>
      <c r="G490" s="250" t="s">
        <v>865</v>
      </c>
      <c r="H490" s="247" t="s">
        <v>856</v>
      </c>
      <c r="I490" s="234">
        <v>11</v>
      </c>
      <c r="J490" s="62" t="s">
        <v>866</v>
      </c>
      <c r="K490" s="27" t="s">
        <v>58</v>
      </c>
      <c r="L490" s="152">
        <v>1</v>
      </c>
      <c r="M490" s="85">
        <v>1</v>
      </c>
      <c r="N490" s="29"/>
      <c r="O490" s="29"/>
      <c r="P490" s="29"/>
      <c r="Q490" s="30"/>
      <c r="R490" s="31"/>
      <c r="S490" s="32"/>
    </row>
    <row r="491" spans="1:19" ht="12" customHeight="1">
      <c r="A491" s="237"/>
      <c r="B491" s="239"/>
      <c r="C491" s="248"/>
      <c r="D491" s="245"/>
      <c r="E491" s="248"/>
      <c r="F491" s="242"/>
      <c r="G491" s="251"/>
      <c r="H491" s="253"/>
      <c r="I491" s="235"/>
      <c r="J491" s="63" t="s">
        <v>867</v>
      </c>
      <c r="K491" s="28" t="s">
        <v>513</v>
      </c>
      <c r="L491" s="153">
        <v>8</v>
      </c>
      <c r="M491" s="77">
        <v>8</v>
      </c>
      <c r="N491" s="17"/>
      <c r="O491" s="17"/>
      <c r="P491" s="17"/>
      <c r="Q491" s="15"/>
      <c r="R491" s="16"/>
      <c r="S491" s="13"/>
    </row>
    <row r="492" spans="1:19" ht="12" customHeight="1">
      <c r="A492" s="237"/>
      <c r="B492" s="239"/>
      <c r="C492" s="248"/>
      <c r="D492" s="245"/>
      <c r="E492" s="248"/>
      <c r="F492" s="242"/>
      <c r="G492" s="251"/>
      <c r="H492" s="253"/>
      <c r="I492" s="235"/>
      <c r="J492" s="63" t="s">
        <v>868</v>
      </c>
      <c r="K492" s="25" t="s">
        <v>860</v>
      </c>
      <c r="L492" s="154">
        <v>10</v>
      </c>
      <c r="M492" s="86">
        <v>10</v>
      </c>
      <c r="N492" s="68"/>
      <c r="O492" s="68"/>
      <c r="P492" s="68"/>
      <c r="Q492" s="69"/>
      <c r="R492" s="70"/>
      <c r="S492" s="71"/>
    </row>
    <row r="493" spans="1:19" ht="12" customHeight="1">
      <c r="A493" s="237"/>
      <c r="B493" s="239"/>
      <c r="C493" s="248"/>
      <c r="D493" s="245"/>
      <c r="E493" s="248"/>
      <c r="F493" s="242"/>
      <c r="G493" s="251"/>
      <c r="H493" s="253"/>
      <c r="I493" s="235"/>
      <c r="J493" s="64" t="s">
        <v>869</v>
      </c>
      <c r="K493" s="67"/>
      <c r="L493" s="154"/>
      <c r="M493" s="68"/>
      <c r="N493" s="68"/>
      <c r="O493" s="68"/>
      <c r="P493" s="68"/>
      <c r="Q493" s="69"/>
      <c r="R493" s="70"/>
      <c r="S493" s="71"/>
    </row>
    <row r="494" spans="1:19" ht="12" customHeight="1">
      <c r="A494" s="237"/>
      <c r="B494" s="239"/>
      <c r="C494" s="248"/>
      <c r="D494" s="245"/>
      <c r="E494" s="248"/>
      <c r="F494" s="242"/>
      <c r="G494" s="251"/>
      <c r="H494" s="253"/>
      <c r="I494" s="235"/>
      <c r="J494" s="64" t="s">
        <v>870</v>
      </c>
      <c r="K494" s="67"/>
      <c r="L494" s="158" t="s">
        <v>873</v>
      </c>
      <c r="M494" s="68"/>
      <c r="N494" s="68"/>
      <c r="O494" s="68"/>
      <c r="P494" s="68"/>
      <c r="Q494" s="69"/>
      <c r="R494" s="70"/>
      <c r="S494" s="71"/>
    </row>
    <row r="495" spans="1:19" ht="12" customHeight="1">
      <c r="A495" s="237"/>
      <c r="B495" s="239"/>
      <c r="C495" s="248"/>
      <c r="D495" s="245"/>
      <c r="E495" s="248"/>
      <c r="F495" s="242"/>
      <c r="G495" s="251"/>
      <c r="H495" s="253"/>
      <c r="I495" s="235"/>
      <c r="J495" s="65" t="s">
        <v>871</v>
      </c>
      <c r="K495" s="67"/>
      <c r="L495" s="158" t="s">
        <v>874</v>
      </c>
      <c r="M495" s="68"/>
      <c r="N495" s="68"/>
      <c r="O495" s="68"/>
      <c r="P495" s="68"/>
      <c r="Q495" s="69"/>
      <c r="R495" s="70"/>
      <c r="S495" s="71"/>
    </row>
    <row r="496" spans="1:19" ht="12" customHeight="1" thickBot="1">
      <c r="A496" s="237"/>
      <c r="B496" s="240"/>
      <c r="C496" s="248"/>
      <c r="D496" s="246"/>
      <c r="E496" s="249"/>
      <c r="F496" s="243"/>
      <c r="G496" s="252"/>
      <c r="H496" s="253"/>
      <c r="I496" s="254"/>
      <c r="J496" s="65" t="s">
        <v>872</v>
      </c>
      <c r="K496" s="50"/>
      <c r="L496" s="156"/>
      <c r="M496" s="33"/>
      <c r="N496" s="33"/>
      <c r="O496" s="33"/>
      <c r="P496" s="33"/>
      <c r="Q496" s="18"/>
      <c r="R496" s="19"/>
      <c r="S496" s="20"/>
    </row>
    <row r="497" spans="1:22" s="82" customFormat="1" ht="12" customHeight="1" thickBot="1" thickTop="1">
      <c r="A497" s="236" t="str">
        <f>"Pomorski zakonik  
(Ur.l. RS, št. 26/2001, 21/2002, 110/2002-ZGO-1, 2/2004, 37/2004-UPB1, 98/2005, 49/2006, 120/2006-UPB2)"</f>
        <v>Pomorski zakonik  
(Ur.l. RS, št. 26/2001, 21/2002, 110/2002-ZGO-1, 2/2004, 37/2004-UPB1, 98/2005, 49/2006, 120/2006-UPB2)</v>
      </c>
      <c r="B497" s="239"/>
      <c r="C497" s="247">
        <v>397</v>
      </c>
      <c r="D497" s="255" t="s">
        <v>689</v>
      </c>
      <c r="E497" s="247" t="s">
        <v>38</v>
      </c>
      <c r="F497" s="241" t="s">
        <v>39</v>
      </c>
      <c r="G497" s="250" t="s">
        <v>648</v>
      </c>
      <c r="H497" s="247" t="s">
        <v>680</v>
      </c>
      <c r="I497" s="234">
        <v>14</v>
      </c>
      <c r="J497" s="62" t="s">
        <v>535</v>
      </c>
      <c r="K497" s="75" t="s">
        <v>40</v>
      </c>
      <c r="L497" s="160"/>
      <c r="M497" s="42">
        <v>1</v>
      </c>
      <c r="N497" s="27"/>
      <c r="O497" s="27"/>
      <c r="P497" s="76"/>
      <c r="Q497" s="76"/>
      <c r="R497" s="76"/>
      <c r="S497" s="22"/>
      <c r="T497" s="320">
        <v>0</v>
      </c>
      <c r="U497" s="320">
        <v>0</v>
      </c>
      <c r="V497" s="321">
        <v>0.1</v>
      </c>
    </row>
    <row r="498" spans="1:22" ht="12" customHeight="1" thickBot="1" thickTop="1">
      <c r="A498" s="237"/>
      <c r="B498" s="239"/>
      <c r="C498" s="248"/>
      <c r="D498" s="255"/>
      <c r="E498" s="248"/>
      <c r="F498" s="242"/>
      <c r="G498" s="251"/>
      <c r="H498" s="253"/>
      <c r="I498" s="235"/>
      <c r="J498" s="63" t="s">
        <v>536</v>
      </c>
      <c r="K498" s="49" t="s">
        <v>60</v>
      </c>
      <c r="L498" s="161" t="s">
        <v>875</v>
      </c>
      <c r="M498" s="41">
        <v>3</v>
      </c>
      <c r="N498" s="26"/>
      <c r="O498" s="26"/>
      <c r="P498" s="17"/>
      <c r="Q498" s="17"/>
      <c r="R498" s="17"/>
      <c r="S498" s="15"/>
      <c r="T498" s="322">
        <v>0</v>
      </c>
      <c r="U498" s="322">
        <v>0</v>
      </c>
      <c r="V498" s="324">
        <v>0.1</v>
      </c>
    </row>
    <row r="499" spans="1:22" ht="12" customHeight="1" thickBot="1" thickTop="1">
      <c r="A499" s="237"/>
      <c r="B499" s="239"/>
      <c r="C499" s="248"/>
      <c r="D499" s="255"/>
      <c r="E499" s="248"/>
      <c r="F499" s="242"/>
      <c r="G499" s="251"/>
      <c r="H499" s="253"/>
      <c r="I499" s="235"/>
      <c r="J499" s="63" t="s">
        <v>537</v>
      </c>
      <c r="K499" s="67" t="s">
        <v>61</v>
      </c>
      <c r="L499" s="162" t="s">
        <v>821</v>
      </c>
      <c r="M499" s="66">
        <v>10</v>
      </c>
      <c r="N499" s="96"/>
      <c r="O499" s="96"/>
      <c r="P499" s="68"/>
      <c r="Q499" s="68"/>
      <c r="R499" s="68"/>
      <c r="S499" s="69"/>
      <c r="T499" s="323">
        <v>0</v>
      </c>
      <c r="U499" s="323">
        <v>0</v>
      </c>
      <c r="V499" s="324">
        <v>0.1</v>
      </c>
    </row>
    <row r="500" spans="1:22" ht="12" customHeight="1" thickBot="1" thickTop="1">
      <c r="A500" s="237"/>
      <c r="B500" s="239"/>
      <c r="C500" s="248"/>
      <c r="D500" s="255"/>
      <c r="E500" s="248"/>
      <c r="F500" s="242"/>
      <c r="G500" s="251"/>
      <c r="H500" s="253"/>
      <c r="I500" s="235"/>
      <c r="J500" s="64" t="s">
        <v>538</v>
      </c>
      <c r="K500" s="67" t="s">
        <v>62</v>
      </c>
      <c r="L500" s="163"/>
      <c r="M500" s="66">
        <v>4</v>
      </c>
      <c r="N500" s="96"/>
      <c r="O500" s="96"/>
      <c r="P500" s="68"/>
      <c r="Q500" s="68"/>
      <c r="R500" s="68"/>
      <c r="S500" s="69"/>
      <c r="T500" s="323">
        <v>0</v>
      </c>
      <c r="U500" s="323">
        <v>0</v>
      </c>
      <c r="V500" s="324">
        <v>0.1</v>
      </c>
    </row>
    <row r="501" spans="1:22" ht="12" customHeight="1" thickBot="1" thickTop="1">
      <c r="A501" s="237"/>
      <c r="B501" s="239"/>
      <c r="C501" s="248"/>
      <c r="D501" s="255"/>
      <c r="E501" s="248"/>
      <c r="F501" s="242"/>
      <c r="G501" s="251"/>
      <c r="H501" s="253"/>
      <c r="I501" s="235"/>
      <c r="J501" s="116" t="s">
        <v>539</v>
      </c>
      <c r="K501" s="67" t="s">
        <v>61</v>
      </c>
      <c r="L501" s="163"/>
      <c r="M501" s="66">
        <v>10</v>
      </c>
      <c r="N501" s="96"/>
      <c r="O501" s="96"/>
      <c r="P501" s="68"/>
      <c r="Q501" s="68"/>
      <c r="R501" s="68"/>
      <c r="S501" s="69"/>
      <c r="T501" s="323">
        <v>0</v>
      </c>
      <c r="U501" s="323">
        <v>0</v>
      </c>
      <c r="V501" s="325">
        <v>0.1</v>
      </c>
    </row>
    <row r="502" spans="1:19" ht="12" customHeight="1" thickTop="1">
      <c r="A502" s="236" t="str">
        <f>"Pomorski zakonik  
(Ur.l. RS, št. 26/2001, 21/2002, 110/2002-ZGO-1, 2/2004, 37/2004-UPB1, 98/2005, 49/2006, 120/2006-UPB2)"</f>
        <v>Pomorski zakonik  
(Ur.l. RS, št. 26/2001, 21/2002, 110/2002-ZGO-1, 2/2004, 37/2004-UPB1, 98/2005, 49/2006, 120/2006-UPB2)</v>
      </c>
      <c r="B502" s="238" t="s">
        <v>78</v>
      </c>
      <c r="C502" s="241" t="str">
        <f>"(2)"</f>
        <v>(2)</v>
      </c>
      <c r="D502" s="244"/>
      <c r="E502" s="247" t="s">
        <v>38</v>
      </c>
      <c r="F502" s="241" t="s">
        <v>39</v>
      </c>
      <c r="G502" s="250" t="s">
        <v>594</v>
      </c>
      <c r="H502" s="247" t="s">
        <v>876</v>
      </c>
      <c r="I502" s="234">
        <v>6</v>
      </c>
      <c r="J502" s="62" t="s">
        <v>540</v>
      </c>
      <c r="K502" s="75" t="s">
        <v>59</v>
      </c>
      <c r="L502" s="164"/>
      <c r="M502" s="121">
        <v>1</v>
      </c>
      <c r="N502" s="76"/>
      <c r="O502" s="76"/>
      <c r="P502" s="76"/>
      <c r="Q502" s="22"/>
      <c r="R502" s="23"/>
      <c r="S502" s="24"/>
    </row>
    <row r="503" spans="1:19" ht="12" customHeight="1">
      <c r="A503" s="237"/>
      <c r="B503" s="239"/>
      <c r="C503" s="242"/>
      <c r="D503" s="245"/>
      <c r="E503" s="248"/>
      <c r="F503" s="242"/>
      <c r="G503" s="251"/>
      <c r="H503" s="253"/>
      <c r="I503" s="235"/>
      <c r="J503" s="63" t="s">
        <v>541</v>
      </c>
      <c r="K503" s="49" t="s">
        <v>65</v>
      </c>
      <c r="L503" s="153"/>
      <c r="M503" s="77">
        <v>3</v>
      </c>
      <c r="N503" s="17"/>
      <c r="O503" s="17"/>
      <c r="P503" s="17"/>
      <c r="Q503" s="15"/>
      <c r="R503" s="16"/>
      <c r="S503" s="13"/>
    </row>
    <row r="504" spans="1:19" ht="12" customHeight="1">
      <c r="A504" s="237"/>
      <c r="B504" s="239"/>
      <c r="C504" s="242"/>
      <c r="D504" s="245"/>
      <c r="E504" s="248"/>
      <c r="F504" s="242"/>
      <c r="G504" s="251"/>
      <c r="H504" s="253"/>
      <c r="I504" s="235"/>
      <c r="J504" s="63" t="s">
        <v>542</v>
      </c>
      <c r="K504" s="67" t="s">
        <v>73</v>
      </c>
      <c r="L504" s="154"/>
      <c r="M504" s="86">
        <v>10</v>
      </c>
      <c r="N504" s="68"/>
      <c r="O504" s="68"/>
      <c r="P504" s="68"/>
      <c r="Q504" s="69"/>
      <c r="R504" s="70"/>
      <c r="S504" s="71"/>
    </row>
    <row r="505" spans="1:19" ht="12" customHeight="1">
      <c r="A505" s="237"/>
      <c r="B505" s="239"/>
      <c r="C505" s="242"/>
      <c r="D505" s="245"/>
      <c r="E505" s="248"/>
      <c r="F505" s="242"/>
      <c r="G505" s="251"/>
      <c r="H505" s="253"/>
      <c r="I505" s="235"/>
      <c r="J505" s="64" t="s">
        <v>543</v>
      </c>
      <c r="K505" s="67"/>
      <c r="L505" s="154"/>
      <c r="M505" s="68"/>
      <c r="N505" s="68"/>
      <c r="O505" s="68"/>
      <c r="P505" s="68"/>
      <c r="Q505" s="69"/>
      <c r="R505" s="70"/>
      <c r="S505" s="71"/>
    </row>
    <row r="506" spans="1:19" ht="12" customHeight="1">
      <c r="A506" s="237"/>
      <c r="B506" s="239"/>
      <c r="C506" s="242"/>
      <c r="D506" s="245"/>
      <c r="E506" s="248"/>
      <c r="F506" s="242"/>
      <c r="G506" s="251"/>
      <c r="H506" s="253"/>
      <c r="I506" s="235"/>
      <c r="J506" s="64" t="s">
        <v>544</v>
      </c>
      <c r="K506" s="67"/>
      <c r="L506" s="155" t="s">
        <v>877</v>
      </c>
      <c r="M506" s="68"/>
      <c r="N506" s="68"/>
      <c r="O506" s="68"/>
      <c r="P506" s="68"/>
      <c r="Q506" s="69"/>
      <c r="R506" s="70"/>
      <c r="S506" s="71"/>
    </row>
    <row r="507" spans="1:19" ht="12" customHeight="1">
      <c r="A507" s="237"/>
      <c r="B507" s="239"/>
      <c r="C507" s="242"/>
      <c r="D507" s="245"/>
      <c r="E507" s="248"/>
      <c r="F507" s="242"/>
      <c r="G507" s="251"/>
      <c r="H507" s="253"/>
      <c r="I507" s="235"/>
      <c r="J507" s="65" t="s">
        <v>545</v>
      </c>
      <c r="K507" s="67"/>
      <c r="L507" s="154"/>
      <c r="M507" s="68"/>
      <c r="N507" s="68"/>
      <c r="O507" s="68"/>
      <c r="P507" s="68"/>
      <c r="Q507" s="69"/>
      <c r="R507" s="70"/>
      <c r="S507" s="71"/>
    </row>
    <row r="508" spans="1:19" ht="12" customHeight="1" thickBot="1">
      <c r="A508" s="237"/>
      <c r="B508" s="240"/>
      <c r="C508" s="243"/>
      <c r="D508" s="246"/>
      <c r="E508" s="249"/>
      <c r="F508" s="243"/>
      <c r="G508" s="252"/>
      <c r="H508" s="253"/>
      <c r="I508" s="254"/>
      <c r="J508" s="65" t="s">
        <v>546</v>
      </c>
      <c r="K508" s="50"/>
      <c r="L508" s="156"/>
      <c r="M508" s="33"/>
      <c r="N508" s="33"/>
      <c r="O508" s="33"/>
      <c r="P508" s="33"/>
      <c r="Q508" s="18"/>
      <c r="R508" s="19"/>
      <c r="S508" s="20"/>
    </row>
    <row r="509" spans="1:22" ht="12" customHeight="1" thickTop="1">
      <c r="A509" s="236" t="str">
        <f>"Pomorski zakonik  
(Ur.l. RS, št. 26/2001, 21/2002, 110/2002-ZGO-1, 2/2004, 37/2004-UPB1, 98/2005, 49/2006, 120/2006-UPB2)"</f>
        <v>Pomorski zakonik  
(Ur.l. RS, št. 26/2001, 21/2002, 110/2002-ZGO-1, 2/2004, 37/2004-UPB1, 98/2005, 49/2006, 120/2006-UPB2)</v>
      </c>
      <c r="B509" s="238" t="s">
        <v>105</v>
      </c>
      <c r="C509" s="241" t="str">
        <f>"(5)"</f>
        <v>(5)</v>
      </c>
      <c r="D509" s="244"/>
      <c r="E509" s="247" t="s">
        <v>38</v>
      </c>
      <c r="F509" s="241" t="s">
        <v>39</v>
      </c>
      <c r="G509" s="250" t="s">
        <v>596</v>
      </c>
      <c r="H509" s="247" t="s">
        <v>106</v>
      </c>
      <c r="I509" s="234">
        <v>3</v>
      </c>
      <c r="J509" s="62" t="s">
        <v>547</v>
      </c>
      <c r="K509" s="75" t="s">
        <v>59</v>
      </c>
      <c r="L509" s="150"/>
      <c r="M509" s="42">
        <v>1</v>
      </c>
      <c r="N509" s="27"/>
      <c r="O509" s="27"/>
      <c r="P509" s="76"/>
      <c r="Q509" s="76"/>
      <c r="R509" s="76"/>
      <c r="S509" s="22"/>
      <c r="T509" s="328">
        <v>0</v>
      </c>
      <c r="U509" s="328">
        <v>0</v>
      </c>
      <c r="V509" s="324">
        <v>0.1</v>
      </c>
    </row>
    <row r="510" spans="1:22" ht="56.25">
      <c r="A510" s="237"/>
      <c r="B510" s="239"/>
      <c r="C510" s="242"/>
      <c r="D510" s="245"/>
      <c r="E510" s="248"/>
      <c r="F510" s="242"/>
      <c r="G510" s="251"/>
      <c r="H510" s="253"/>
      <c r="I510" s="235"/>
      <c r="J510" s="63" t="s">
        <v>548</v>
      </c>
      <c r="K510" s="49" t="s">
        <v>107</v>
      </c>
      <c r="L510" s="165" t="s">
        <v>268</v>
      </c>
      <c r="M510" s="41">
        <v>3</v>
      </c>
      <c r="N510" s="26"/>
      <c r="O510" s="26"/>
      <c r="P510" s="17"/>
      <c r="Q510" s="17"/>
      <c r="R510" s="17"/>
      <c r="S510" s="15"/>
      <c r="T510" s="322">
        <v>0</v>
      </c>
      <c r="U510" s="322">
        <v>0</v>
      </c>
      <c r="V510" s="324">
        <v>0.1</v>
      </c>
    </row>
    <row r="511" spans="1:22" ht="12" customHeight="1">
      <c r="A511" s="237"/>
      <c r="B511" s="239"/>
      <c r="C511" s="242"/>
      <c r="D511" s="245"/>
      <c r="E511" s="248"/>
      <c r="F511" s="242"/>
      <c r="G511" s="251"/>
      <c r="H511" s="253"/>
      <c r="I511" s="235"/>
      <c r="J511" s="63" t="s">
        <v>549</v>
      </c>
      <c r="K511" s="67" t="s">
        <v>108</v>
      </c>
      <c r="L511" s="130"/>
      <c r="M511" s="66">
        <v>10</v>
      </c>
      <c r="N511" s="96"/>
      <c r="O511" s="96"/>
      <c r="P511" s="68"/>
      <c r="Q511" s="68"/>
      <c r="R511" s="68"/>
      <c r="S511" s="69"/>
      <c r="T511" s="323">
        <v>0</v>
      </c>
      <c r="U511" s="323">
        <v>0</v>
      </c>
      <c r="V511" s="324">
        <v>0.1</v>
      </c>
    </row>
    <row r="512" spans="1:22" ht="12" customHeight="1">
      <c r="A512" s="237"/>
      <c r="B512" s="239"/>
      <c r="C512" s="242"/>
      <c r="D512" s="245"/>
      <c r="E512" s="248"/>
      <c r="F512" s="242"/>
      <c r="G512" s="251"/>
      <c r="H512" s="253"/>
      <c r="I512" s="235"/>
      <c r="J512" s="64" t="s">
        <v>550</v>
      </c>
      <c r="K512" s="67" t="s">
        <v>43</v>
      </c>
      <c r="L512" s="151"/>
      <c r="M512" s="66">
        <v>10</v>
      </c>
      <c r="N512" s="96"/>
      <c r="O512" s="96"/>
      <c r="P512" s="68"/>
      <c r="Q512" s="68"/>
      <c r="R512" s="68"/>
      <c r="S512" s="69"/>
      <c r="T512" s="323">
        <v>0</v>
      </c>
      <c r="U512" s="323">
        <v>0</v>
      </c>
      <c r="V512" s="324">
        <v>0.1</v>
      </c>
    </row>
    <row r="513" spans="1:22" ht="12" customHeight="1">
      <c r="A513" s="237"/>
      <c r="B513" s="239"/>
      <c r="C513" s="242"/>
      <c r="D513" s="245"/>
      <c r="E513" s="248"/>
      <c r="F513" s="242"/>
      <c r="G513" s="251"/>
      <c r="H513" s="253"/>
      <c r="I513" s="235"/>
      <c r="J513" s="64" t="s">
        <v>551</v>
      </c>
      <c r="K513" s="67"/>
      <c r="L513" s="130"/>
      <c r="M513" s="66"/>
      <c r="N513" s="96"/>
      <c r="O513" s="96"/>
      <c r="P513" s="68"/>
      <c r="Q513" s="68"/>
      <c r="R513" s="68"/>
      <c r="S513" s="69"/>
      <c r="T513" s="323">
        <v>0</v>
      </c>
      <c r="U513" s="323">
        <v>0</v>
      </c>
      <c r="V513" s="324">
        <v>0.1</v>
      </c>
    </row>
    <row r="514" spans="1:22" ht="12" customHeight="1">
      <c r="A514" s="237"/>
      <c r="B514" s="239"/>
      <c r="C514" s="242"/>
      <c r="D514" s="245"/>
      <c r="E514" s="248"/>
      <c r="F514" s="242"/>
      <c r="G514" s="251"/>
      <c r="H514" s="253"/>
      <c r="I514" s="235"/>
      <c r="J514" s="65" t="s">
        <v>552</v>
      </c>
      <c r="K514" s="67"/>
      <c r="L514" s="130"/>
      <c r="M514" s="66"/>
      <c r="N514" s="96"/>
      <c r="O514" s="96"/>
      <c r="P514" s="68"/>
      <c r="Q514" s="68"/>
      <c r="R514" s="68"/>
      <c r="S514" s="69"/>
      <c r="T514" s="323">
        <v>0</v>
      </c>
      <c r="U514" s="323">
        <v>0</v>
      </c>
      <c r="V514" s="324">
        <v>0.1</v>
      </c>
    </row>
    <row r="515" spans="1:22" ht="12" customHeight="1" thickBot="1">
      <c r="A515" s="237"/>
      <c r="B515" s="240"/>
      <c r="C515" s="243"/>
      <c r="D515" s="246"/>
      <c r="E515" s="249"/>
      <c r="F515" s="243"/>
      <c r="G515" s="252"/>
      <c r="H515" s="253"/>
      <c r="I515" s="254"/>
      <c r="J515" s="65" t="s">
        <v>553</v>
      </c>
      <c r="K515" s="50"/>
      <c r="L515" s="131"/>
      <c r="M515" s="44"/>
      <c r="N515" s="97"/>
      <c r="O515" s="97"/>
      <c r="P515" s="33"/>
      <c r="Q515" s="33"/>
      <c r="R515" s="33"/>
      <c r="S515" s="18"/>
      <c r="T515" s="326">
        <v>0</v>
      </c>
      <c r="U515" s="326">
        <v>0</v>
      </c>
      <c r="V515" s="324">
        <v>0.1</v>
      </c>
    </row>
    <row r="516" spans="1:22" ht="12" customHeight="1" thickTop="1">
      <c r="A516" s="236" t="str">
        <f>"Pomorski zakonik  
(Ur.l. RS, št. 26/2001, 21/2002, 110/2002-ZGO-1, 2/2004, 37/2004-UPB1, 98/2005, 49/2006, 120/2006-UPB2)"</f>
        <v>Pomorski zakonik  
(Ur.l. RS, št. 26/2001, 21/2002, 110/2002-ZGO-1, 2/2004, 37/2004-UPB1, 98/2005, 49/2006, 120/2006-UPB2)</v>
      </c>
      <c r="B516" s="239" t="s">
        <v>114</v>
      </c>
      <c r="C516" s="241" t="str">
        <f>"(3, 4)"</f>
        <v>(3, 4)</v>
      </c>
      <c r="D516" s="244"/>
      <c r="E516" s="247" t="s">
        <v>38</v>
      </c>
      <c r="F516" s="241" t="s">
        <v>39</v>
      </c>
      <c r="G516" s="250" t="s">
        <v>597</v>
      </c>
      <c r="H516" s="247" t="s">
        <v>880</v>
      </c>
      <c r="I516" s="234">
        <v>6</v>
      </c>
      <c r="J516" s="81" t="s">
        <v>554</v>
      </c>
      <c r="K516" s="48" t="s">
        <v>59</v>
      </c>
      <c r="L516" s="166"/>
      <c r="M516" s="43">
        <v>1</v>
      </c>
      <c r="N516" s="72"/>
      <c r="O516" s="72"/>
      <c r="P516" s="29"/>
      <c r="Q516" s="29"/>
      <c r="R516" s="29"/>
      <c r="S516" s="30"/>
      <c r="T516" s="328">
        <v>0</v>
      </c>
      <c r="U516" s="328">
        <v>0</v>
      </c>
      <c r="V516" s="329">
        <v>0.1</v>
      </c>
    </row>
    <row r="517" spans="1:22" ht="12" customHeight="1">
      <c r="A517" s="237"/>
      <c r="B517" s="239"/>
      <c r="C517" s="242"/>
      <c r="D517" s="245"/>
      <c r="E517" s="248"/>
      <c r="F517" s="242"/>
      <c r="G517" s="251"/>
      <c r="H517" s="253"/>
      <c r="I517" s="235"/>
      <c r="J517" s="63" t="s">
        <v>555</v>
      </c>
      <c r="K517" s="49" t="s">
        <v>509</v>
      </c>
      <c r="L517" s="99"/>
      <c r="M517" s="41">
        <v>3</v>
      </c>
      <c r="N517" s="26"/>
      <c r="O517" s="26"/>
      <c r="P517" s="17"/>
      <c r="Q517" s="17"/>
      <c r="R517" s="17"/>
      <c r="S517" s="15"/>
      <c r="T517" s="322">
        <v>0</v>
      </c>
      <c r="U517" s="322">
        <v>0</v>
      </c>
      <c r="V517" s="324">
        <v>0.1</v>
      </c>
    </row>
    <row r="518" spans="1:22" ht="12" customHeight="1">
      <c r="A518" s="237"/>
      <c r="B518" s="239"/>
      <c r="C518" s="242"/>
      <c r="D518" s="245"/>
      <c r="E518" s="248"/>
      <c r="F518" s="242"/>
      <c r="G518" s="251"/>
      <c r="H518" s="253"/>
      <c r="I518" s="235"/>
      <c r="J518" s="63" t="s">
        <v>556</v>
      </c>
      <c r="K518" s="67" t="s">
        <v>111</v>
      </c>
      <c r="L518" s="130"/>
      <c r="M518" s="66">
        <v>10</v>
      </c>
      <c r="N518" s="96"/>
      <c r="O518" s="96"/>
      <c r="P518" s="68"/>
      <c r="Q518" s="68"/>
      <c r="R518" s="68"/>
      <c r="S518" s="69"/>
      <c r="T518" s="323">
        <v>0</v>
      </c>
      <c r="U518" s="323">
        <v>0</v>
      </c>
      <c r="V518" s="324">
        <v>0.1</v>
      </c>
    </row>
    <row r="519" spans="1:22" ht="12" customHeight="1">
      <c r="A519" s="237"/>
      <c r="B519" s="239"/>
      <c r="C519" s="242"/>
      <c r="D519" s="245"/>
      <c r="E519" s="248"/>
      <c r="F519" s="242"/>
      <c r="G519" s="251"/>
      <c r="H519" s="253"/>
      <c r="I519" s="235"/>
      <c r="J519" s="64" t="s">
        <v>557</v>
      </c>
      <c r="K519" s="67"/>
      <c r="L519" s="130"/>
      <c r="M519" s="66"/>
      <c r="N519" s="96"/>
      <c r="O519" s="96"/>
      <c r="P519" s="68"/>
      <c r="Q519" s="68"/>
      <c r="R519" s="68"/>
      <c r="S519" s="69"/>
      <c r="T519" s="323">
        <v>0</v>
      </c>
      <c r="U519" s="323">
        <v>0</v>
      </c>
      <c r="V519" s="324">
        <v>0.1</v>
      </c>
    </row>
    <row r="520" spans="1:22" ht="12" customHeight="1">
      <c r="A520" s="237"/>
      <c r="B520" s="239"/>
      <c r="C520" s="242"/>
      <c r="D520" s="245"/>
      <c r="E520" s="248"/>
      <c r="F520" s="242"/>
      <c r="G520" s="251"/>
      <c r="H520" s="253"/>
      <c r="I520" s="235"/>
      <c r="J520" s="64" t="s">
        <v>558</v>
      </c>
      <c r="K520" s="67"/>
      <c r="L520" s="151" t="s">
        <v>881</v>
      </c>
      <c r="M520" s="66"/>
      <c r="N520" s="96"/>
      <c r="O520" s="96"/>
      <c r="P520" s="68"/>
      <c r="Q520" s="68"/>
      <c r="R520" s="68"/>
      <c r="S520" s="69"/>
      <c r="T520" s="323">
        <v>0</v>
      </c>
      <c r="U520" s="323">
        <v>0</v>
      </c>
      <c r="V520" s="324">
        <v>0.1</v>
      </c>
    </row>
    <row r="521" spans="1:22" ht="45">
      <c r="A521" s="237"/>
      <c r="B521" s="239"/>
      <c r="C521" s="242"/>
      <c r="D521" s="245"/>
      <c r="E521" s="248"/>
      <c r="F521" s="242"/>
      <c r="G521" s="251"/>
      <c r="H521" s="253"/>
      <c r="I521" s="235"/>
      <c r="J521" s="65" t="s">
        <v>559</v>
      </c>
      <c r="K521" s="67"/>
      <c r="L521" s="130" t="s">
        <v>882</v>
      </c>
      <c r="M521" s="66"/>
      <c r="N521" s="96"/>
      <c r="O521" s="96"/>
      <c r="P521" s="68"/>
      <c r="Q521" s="68"/>
      <c r="R521" s="68"/>
      <c r="S521" s="69"/>
      <c r="T521" s="323">
        <v>0</v>
      </c>
      <c r="U521" s="323">
        <v>0</v>
      </c>
      <c r="V521" s="324">
        <v>0.1</v>
      </c>
    </row>
    <row r="522" spans="1:22" ht="12" customHeight="1" thickBot="1">
      <c r="A522" s="237"/>
      <c r="B522" s="240"/>
      <c r="C522" s="243"/>
      <c r="D522" s="246"/>
      <c r="E522" s="249"/>
      <c r="F522" s="243"/>
      <c r="G522" s="252"/>
      <c r="H522" s="253"/>
      <c r="I522" s="254"/>
      <c r="J522" s="65" t="s">
        <v>560</v>
      </c>
      <c r="K522" s="50"/>
      <c r="L522" s="131"/>
      <c r="M522" s="44"/>
      <c r="N522" s="97"/>
      <c r="O522" s="97"/>
      <c r="P522" s="33"/>
      <c r="Q522" s="33"/>
      <c r="R522" s="33"/>
      <c r="S522" s="18"/>
      <c r="T522" s="326">
        <v>0</v>
      </c>
      <c r="U522" s="326">
        <v>0</v>
      </c>
      <c r="V522" s="324">
        <v>0.1</v>
      </c>
    </row>
    <row r="523" spans="1:22" ht="12" customHeight="1" thickTop="1">
      <c r="A523" s="236" t="str">
        <f>"Pomorski zakonik  
(Ur.l. RS, št. 26/2001, 21/2002, 110/2002-ZGO-1, 2/2004, 37/2004-UPB1, 98/2005, 49/2006, 120/2006-UPB2)"</f>
        <v>Pomorski zakonik  
(Ur.l. RS, št. 26/2001, 21/2002, 110/2002-ZGO-1, 2/2004, 37/2004-UPB1, 98/2005, 49/2006, 120/2006-UPB2)</v>
      </c>
      <c r="B523" s="238" t="s">
        <v>459</v>
      </c>
      <c r="C523" s="241" t="str">
        <f>"(24)"</f>
        <v>(24)</v>
      </c>
      <c r="D523" s="244"/>
      <c r="E523" s="247" t="s">
        <v>38</v>
      </c>
      <c r="F523" s="241" t="s">
        <v>39</v>
      </c>
      <c r="G523" s="250" t="s">
        <v>615</v>
      </c>
      <c r="H523" s="244" t="s">
        <v>946</v>
      </c>
      <c r="I523" s="234">
        <v>2</v>
      </c>
      <c r="J523" s="62" t="s">
        <v>561</v>
      </c>
      <c r="K523" s="75" t="s">
        <v>59</v>
      </c>
      <c r="L523" s="150"/>
      <c r="M523" s="42">
        <v>1</v>
      </c>
      <c r="N523" s="95" t="s">
        <v>945</v>
      </c>
      <c r="O523" s="27"/>
      <c r="P523" s="76">
        <v>2000</v>
      </c>
      <c r="Q523" s="76">
        <v>1</v>
      </c>
      <c r="R523" s="76" t="s">
        <v>342</v>
      </c>
      <c r="S523" s="22">
        <v>9.37</v>
      </c>
      <c r="T523" s="328">
        <v>93700</v>
      </c>
      <c r="U523" s="328">
        <v>9370</v>
      </c>
      <c r="V523" s="324">
        <v>0.1</v>
      </c>
    </row>
    <row r="524" spans="1:22" ht="12" customHeight="1">
      <c r="A524" s="237"/>
      <c r="B524" s="239"/>
      <c r="C524" s="242"/>
      <c r="D524" s="245"/>
      <c r="E524" s="248"/>
      <c r="F524" s="242"/>
      <c r="G524" s="251"/>
      <c r="H524" s="245"/>
      <c r="I524" s="235"/>
      <c r="J524" s="63" t="s">
        <v>562</v>
      </c>
      <c r="K524" s="49" t="s">
        <v>460</v>
      </c>
      <c r="L524" s="165" t="s">
        <v>947</v>
      </c>
      <c r="M524" s="41">
        <v>3</v>
      </c>
      <c r="N524" s="26" t="s">
        <v>945</v>
      </c>
      <c r="O524" s="26"/>
      <c r="P524" s="17">
        <v>2000</v>
      </c>
      <c r="Q524" s="17">
        <v>1</v>
      </c>
      <c r="R524" s="17" t="s">
        <v>343</v>
      </c>
      <c r="S524" s="15">
        <v>9.37</v>
      </c>
      <c r="T524" s="322">
        <v>281200</v>
      </c>
      <c r="U524" s="322">
        <v>28120</v>
      </c>
      <c r="V524" s="324">
        <v>0.1</v>
      </c>
    </row>
    <row r="525" spans="1:22" ht="12" customHeight="1" thickBot="1">
      <c r="A525" s="237"/>
      <c r="B525" s="239"/>
      <c r="C525" s="242"/>
      <c r="D525" s="245"/>
      <c r="E525" s="248"/>
      <c r="F525" s="242"/>
      <c r="G525" s="251"/>
      <c r="H525" s="245"/>
      <c r="I525" s="235"/>
      <c r="J525" s="63" t="s">
        <v>563</v>
      </c>
      <c r="K525" s="67" t="s">
        <v>461</v>
      </c>
      <c r="L525" s="130"/>
      <c r="M525" s="66">
        <v>10</v>
      </c>
      <c r="N525" s="72" t="s">
        <v>945</v>
      </c>
      <c r="O525" s="96"/>
      <c r="P525" s="68">
        <v>2000</v>
      </c>
      <c r="Q525" s="68">
        <v>1</v>
      </c>
      <c r="R525" s="68" t="s">
        <v>343</v>
      </c>
      <c r="S525" s="69">
        <v>9.37</v>
      </c>
      <c r="T525" s="323">
        <v>18740</v>
      </c>
      <c r="U525" s="323">
        <v>1874</v>
      </c>
      <c r="V525" s="324">
        <v>0.1</v>
      </c>
    </row>
    <row r="526" spans="1:22" ht="12" customHeight="1" thickTop="1">
      <c r="A526" s="236" t="str">
        <f>"Pomorski zakonik  
(Ur.l. RS, št. 26/2001, 21/2002, 110/2002-ZGO-1, 2/2004, 37/2004-UPB1, 98/2005, 49/2006, 120/2006-UPB2)"</f>
        <v>Pomorski zakonik  
(Ur.l. RS, št. 26/2001, 21/2002, 110/2002-ZGO-1, 2/2004, 37/2004-UPB1, 98/2005, 49/2006, 120/2006-UPB2)</v>
      </c>
      <c r="B526" s="238" t="s">
        <v>141</v>
      </c>
      <c r="C526" s="241" t="str">
        <f>"(11)"</f>
        <v>(11)</v>
      </c>
      <c r="D526" s="244"/>
      <c r="E526" s="247" t="s">
        <v>38</v>
      </c>
      <c r="F526" s="241" t="s">
        <v>39</v>
      </c>
      <c r="G526" s="250" t="s">
        <v>620</v>
      </c>
      <c r="H526" s="244" t="s">
        <v>492</v>
      </c>
      <c r="I526" s="234">
        <v>3</v>
      </c>
      <c r="J526" s="62" t="s">
        <v>566</v>
      </c>
      <c r="K526" s="75" t="s">
        <v>59</v>
      </c>
      <c r="L526" s="150"/>
      <c r="M526" s="42">
        <v>1</v>
      </c>
      <c r="N526" s="27"/>
      <c r="O526" s="27"/>
      <c r="P526" s="76"/>
      <c r="Q526" s="76"/>
      <c r="R526" s="76"/>
      <c r="S526" s="22"/>
      <c r="T526" s="328">
        <v>0</v>
      </c>
      <c r="U526" s="328">
        <v>0</v>
      </c>
      <c r="V526" s="324">
        <v>0.1</v>
      </c>
    </row>
    <row r="527" spans="1:22" ht="12" customHeight="1">
      <c r="A527" s="237"/>
      <c r="B527" s="239"/>
      <c r="C527" s="242"/>
      <c r="D527" s="245"/>
      <c r="E527" s="248"/>
      <c r="F527" s="242"/>
      <c r="G527" s="251"/>
      <c r="H527" s="245"/>
      <c r="I527" s="235"/>
      <c r="J527" s="63" t="s">
        <v>567</v>
      </c>
      <c r="K527" s="49" t="s">
        <v>493</v>
      </c>
      <c r="L527" s="99"/>
      <c r="M527" s="41">
        <v>3</v>
      </c>
      <c r="N527" s="26"/>
      <c r="O527" s="26"/>
      <c r="P527" s="17"/>
      <c r="Q527" s="17"/>
      <c r="R527" s="17"/>
      <c r="S527" s="15"/>
      <c r="T527" s="322">
        <v>0</v>
      </c>
      <c r="U527" s="322">
        <v>0</v>
      </c>
      <c r="V527" s="324">
        <v>0.1</v>
      </c>
    </row>
    <row r="528" spans="1:22" ht="12" customHeight="1">
      <c r="A528" s="237"/>
      <c r="B528" s="239"/>
      <c r="C528" s="242"/>
      <c r="D528" s="245"/>
      <c r="E528" s="248"/>
      <c r="F528" s="242"/>
      <c r="G528" s="251"/>
      <c r="H528" s="245"/>
      <c r="I528" s="235"/>
      <c r="J528" s="63" t="s">
        <v>568</v>
      </c>
      <c r="K528" s="67" t="s">
        <v>69</v>
      </c>
      <c r="L528" s="130"/>
      <c r="M528" s="66">
        <v>10</v>
      </c>
      <c r="N528" s="96"/>
      <c r="O528" s="96"/>
      <c r="P528" s="68"/>
      <c r="Q528" s="68"/>
      <c r="R528" s="68"/>
      <c r="S528" s="69"/>
      <c r="T528" s="323">
        <v>0</v>
      </c>
      <c r="U528" s="323">
        <v>0</v>
      </c>
      <c r="V528" s="324">
        <v>0.1</v>
      </c>
    </row>
    <row r="529" spans="1:22" ht="12" customHeight="1">
      <c r="A529" s="237"/>
      <c r="B529" s="239"/>
      <c r="C529" s="242"/>
      <c r="D529" s="245"/>
      <c r="E529" s="248"/>
      <c r="F529" s="242"/>
      <c r="G529" s="251"/>
      <c r="H529" s="245"/>
      <c r="I529" s="235"/>
      <c r="J529" s="64" t="s">
        <v>569</v>
      </c>
      <c r="K529" s="67"/>
      <c r="L529" s="151" t="s">
        <v>142</v>
      </c>
      <c r="M529" s="66"/>
      <c r="N529" s="96"/>
      <c r="O529" s="96"/>
      <c r="P529" s="68"/>
      <c r="Q529" s="68"/>
      <c r="R529" s="68"/>
      <c r="S529" s="69"/>
      <c r="T529" s="323">
        <v>0</v>
      </c>
      <c r="U529" s="323">
        <v>0</v>
      </c>
      <c r="V529" s="324">
        <v>0.1</v>
      </c>
    </row>
    <row r="530" spans="1:22" ht="22.5">
      <c r="A530" s="237"/>
      <c r="B530" s="239"/>
      <c r="C530" s="242"/>
      <c r="D530" s="245"/>
      <c r="E530" s="248"/>
      <c r="F530" s="242"/>
      <c r="G530" s="251"/>
      <c r="H530" s="245"/>
      <c r="I530" s="235"/>
      <c r="J530" s="64" t="s">
        <v>570</v>
      </c>
      <c r="K530" s="67"/>
      <c r="L530" s="130" t="s">
        <v>143</v>
      </c>
      <c r="M530" s="66"/>
      <c r="N530" s="96"/>
      <c r="O530" s="96"/>
      <c r="P530" s="68"/>
      <c r="Q530" s="68"/>
      <c r="R530" s="68"/>
      <c r="S530" s="69"/>
      <c r="T530" s="323">
        <v>0</v>
      </c>
      <c r="U530" s="323">
        <v>0</v>
      </c>
      <c r="V530" s="324">
        <v>0.1</v>
      </c>
    </row>
    <row r="531" spans="1:22" ht="12" customHeight="1">
      <c r="A531" s="237"/>
      <c r="B531" s="239"/>
      <c r="C531" s="242"/>
      <c r="D531" s="245"/>
      <c r="E531" s="248"/>
      <c r="F531" s="242"/>
      <c r="G531" s="251"/>
      <c r="H531" s="245"/>
      <c r="I531" s="235"/>
      <c r="J531" s="65" t="s">
        <v>571</v>
      </c>
      <c r="K531" s="67"/>
      <c r="L531" s="130"/>
      <c r="M531" s="66"/>
      <c r="N531" s="96"/>
      <c r="O531" s="96"/>
      <c r="P531" s="68"/>
      <c r="Q531" s="68"/>
      <c r="R531" s="68"/>
      <c r="S531" s="69"/>
      <c r="T531" s="323">
        <v>0</v>
      </c>
      <c r="U531" s="323">
        <v>0</v>
      </c>
      <c r="V531" s="324">
        <v>0.1</v>
      </c>
    </row>
    <row r="532" spans="1:22" ht="12" customHeight="1" thickBot="1">
      <c r="A532" s="237"/>
      <c r="B532" s="240"/>
      <c r="C532" s="243"/>
      <c r="D532" s="246"/>
      <c r="E532" s="249"/>
      <c r="F532" s="243"/>
      <c r="G532" s="252"/>
      <c r="H532" s="246"/>
      <c r="I532" s="254"/>
      <c r="J532" s="78" t="s">
        <v>572</v>
      </c>
      <c r="K532" s="50"/>
      <c r="L532" s="131"/>
      <c r="M532" s="44"/>
      <c r="N532" s="97"/>
      <c r="O532" s="97"/>
      <c r="P532" s="33"/>
      <c r="Q532" s="33"/>
      <c r="R532" s="33"/>
      <c r="S532" s="18"/>
      <c r="T532" s="326">
        <v>0</v>
      </c>
      <c r="U532" s="326">
        <v>0</v>
      </c>
      <c r="V532" s="324">
        <v>0.1</v>
      </c>
    </row>
    <row r="533" spans="1:22" ht="12" customHeight="1" thickTop="1">
      <c r="A533" s="236" t="str">
        <f>"Pomorski zakonik  
(Ur.l. RS, št. 26/2001, 21/2002, 110/2002-ZGO-1, 2/2004, 37/2004-UPB1, 98/2005, 49/2006, 120/2006-UPB2)"</f>
        <v>Pomorski zakonik  
(Ur.l. RS, št. 26/2001, 21/2002, 110/2002-ZGO-1, 2/2004, 37/2004-UPB1, 98/2005, 49/2006, 120/2006-UPB2)</v>
      </c>
      <c r="B533" s="238" t="s">
        <v>141</v>
      </c>
      <c r="C533" s="241" t="str">
        <f>"(13)"</f>
        <v>(13)</v>
      </c>
      <c r="D533" s="244"/>
      <c r="E533" s="247" t="s">
        <v>38</v>
      </c>
      <c r="F533" s="241" t="s">
        <v>39</v>
      </c>
      <c r="G533" s="250" t="s">
        <v>621</v>
      </c>
      <c r="H533" s="244" t="s">
        <v>496</v>
      </c>
      <c r="I533" s="234">
        <v>1</v>
      </c>
      <c r="J533" s="62" t="s">
        <v>573</v>
      </c>
      <c r="K533" s="75" t="s">
        <v>59</v>
      </c>
      <c r="L533" s="150"/>
      <c r="M533" s="42">
        <v>1</v>
      </c>
      <c r="N533" s="27"/>
      <c r="O533" s="27"/>
      <c r="P533" s="76"/>
      <c r="Q533" s="76"/>
      <c r="R533" s="76"/>
      <c r="S533" s="22"/>
      <c r="T533" s="328">
        <v>0</v>
      </c>
      <c r="U533" s="328">
        <v>0</v>
      </c>
      <c r="V533" s="324">
        <v>0.1</v>
      </c>
    </row>
    <row r="534" spans="1:22" ht="12" customHeight="1">
      <c r="A534" s="237"/>
      <c r="B534" s="239"/>
      <c r="C534" s="242"/>
      <c r="D534" s="245"/>
      <c r="E534" s="248"/>
      <c r="F534" s="242"/>
      <c r="G534" s="251"/>
      <c r="H534" s="245"/>
      <c r="I534" s="235"/>
      <c r="J534" s="63" t="s">
        <v>574</v>
      </c>
      <c r="K534" s="49" t="s">
        <v>497</v>
      </c>
      <c r="L534" s="99"/>
      <c r="M534" s="41">
        <v>5</v>
      </c>
      <c r="N534" s="26"/>
      <c r="O534" s="26"/>
      <c r="P534" s="17"/>
      <c r="Q534" s="17"/>
      <c r="R534" s="17"/>
      <c r="S534" s="15"/>
      <c r="T534" s="322">
        <v>0</v>
      </c>
      <c r="U534" s="322">
        <v>0</v>
      </c>
      <c r="V534" s="324">
        <v>0.1</v>
      </c>
    </row>
    <row r="535" spans="1:22" ht="12" customHeight="1">
      <c r="A535" s="237"/>
      <c r="B535" s="239"/>
      <c r="C535" s="242"/>
      <c r="D535" s="245"/>
      <c r="E535" s="248"/>
      <c r="F535" s="242"/>
      <c r="G535" s="251"/>
      <c r="H535" s="245"/>
      <c r="I535" s="235"/>
      <c r="J535" s="63" t="s">
        <v>575</v>
      </c>
      <c r="K535" s="67"/>
      <c r="L535" s="130"/>
      <c r="M535" s="66"/>
      <c r="N535" s="96"/>
      <c r="O535" s="96"/>
      <c r="P535" s="68"/>
      <c r="Q535" s="68"/>
      <c r="R535" s="68"/>
      <c r="S535" s="69"/>
      <c r="T535" s="323">
        <v>0</v>
      </c>
      <c r="U535" s="323">
        <v>0</v>
      </c>
      <c r="V535" s="324">
        <v>0.1</v>
      </c>
    </row>
    <row r="536" spans="1:22" ht="12" customHeight="1">
      <c r="A536" s="237"/>
      <c r="B536" s="239"/>
      <c r="C536" s="242"/>
      <c r="D536" s="245"/>
      <c r="E536" s="248"/>
      <c r="F536" s="242"/>
      <c r="G536" s="251"/>
      <c r="H536" s="245"/>
      <c r="I536" s="235"/>
      <c r="J536" s="64" t="s">
        <v>576</v>
      </c>
      <c r="K536" s="67"/>
      <c r="L536" s="151" t="s">
        <v>142</v>
      </c>
      <c r="M536" s="66"/>
      <c r="N536" s="96"/>
      <c r="O536" s="96"/>
      <c r="P536" s="68"/>
      <c r="Q536" s="68"/>
      <c r="R536" s="68"/>
      <c r="S536" s="69"/>
      <c r="T536" s="323">
        <v>0</v>
      </c>
      <c r="U536" s="323">
        <v>0</v>
      </c>
      <c r="V536" s="324">
        <v>0.1</v>
      </c>
    </row>
    <row r="537" spans="1:22" ht="22.5">
      <c r="A537" s="237"/>
      <c r="B537" s="239"/>
      <c r="C537" s="242"/>
      <c r="D537" s="245"/>
      <c r="E537" s="248"/>
      <c r="F537" s="242"/>
      <c r="G537" s="251"/>
      <c r="H537" s="245"/>
      <c r="I537" s="235"/>
      <c r="J537" s="64" t="s">
        <v>577</v>
      </c>
      <c r="K537" s="67"/>
      <c r="L537" s="130" t="s">
        <v>143</v>
      </c>
      <c r="M537" s="66"/>
      <c r="N537" s="96"/>
      <c r="O537" s="96"/>
      <c r="P537" s="68"/>
      <c r="Q537" s="68"/>
      <c r="R537" s="68"/>
      <c r="S537" s="69"/>
      <c r="T537" s="323">
        <v>0</v>
      </c>
      <c r="U537" s="323">
        <v>0</v>
      </c>
      <c r="V537" s="324">
        <v>0.1</v>
      </c>
    </row>
    <row r="538" spans="1:22" ht="12" customHeight="1">
      <c r="A538" s="237"/>
      <c r="B538" s="239"/>
      <c r="C538" s="242"/>
      <c r="D538" s="245"/>
      <c r="E538" s="248"/>
      <c r="F538" s="242"/>
      <c r="G538" s="251"/>
      <c r="H538" s="245"/>
      <c r="I538" s="235"/>
      <c r="J538" s="65" t="s">
        <v>578</v>
      </c>
      <c r="K538" s="67"/>
      <c r="L538" s="130"/>
      <c r="M538" s="66"/>
      <c r="N538" s="96"/>
      <c r="O538" s="96"/>
      <c r="P538" s="68"/>
      <c r="Q538" s="68"/>
      <c r="R538" s="68"/>
      <c r="S538" s="69"/>
      <c r="T538" s="323">
        <v>0</v>
      </c>
      <c r="U538" s="323">
        <v>0</v>
      </c>
      <c r="V538" s="324">
        <v>0.1</v>
      </c>
    </row>
    <row r="539" spans="1:22" ht="12" customHeight="1" thickBot="1">
      <c r="A539" s="237"/>
      <c r="B539" s="240"/>
      <c r="C539" s="243"/>
      <c r="D539" s="246"/>
      <c r="E539" s="249"/>
      <c r="F539" s="243"/>
      <c r="G539" s="252"/>
      <c r="H539" s="246"/>
      <c r="I539" s="254"/>
      <c r="J539" s="78" t="s">
        <v>579</v>
      </c>
      <c r="K539" s="50"/>
      <c r="L539" s="131"/>
      <c r="M539" s="44"/>
      <c r="N539" s="97"/>
      <c r="O539" s="97"/>
      <c r="P539" s="33"/>
      <c r="Q539" s="33"/>
      <c r="R539" s="33"/>
      <c r="S539" s="18"/>
      <c r="T539" s="326">
        <v>0</v>
      </c>
      <c r="U539" s="326">
        <v>0</v>
      </c>
      <c r="V539" s="324">
        <v>0.1</v>
      </c>
    </row>
    <row r="540" ht="12" customHeight="1" thickTop="1"/>
  </sheetData>
  <sheetProtection/>
  <mergeCells count="919">
    <mergeCell ref="A368:A369"/>
    <mergeCell ref="B368:B369"/>
    <mergeCell ref="C368:C369"/>
    <mergeCell ref="D368:D369"/>
    <mergeCell ref="E374:E377"/>
    <mergeCell ref="F374:F377"/>
    <mergeCell ref="H368:H369"/>
    <mergeCell ref="I368:I369"/>
    <mergeCell ref="G374:G377"/>
    <mergeCell ref="H374:H377"/>
    <mergeCell ref="I374:I377"/>
    <mergeCell ref="E368:E369"/>
    <mergeCell ref="E370:E373"/>
    <mergeCell ref="F370:F373"/>
    <mergeCell ref="A374:A377"/>
    <mergeCell ref="B374:B377"/>
    <mergeCell ref="C374:C377"/>
    <mergeCell ref="D374:D377"/>
    <mergeCell ref="E97:E101"/>
    <mergeCell ref="F97:F101"/>
    <mergeCell ref="F368:F369"/>
    <mergeCell ref="G368:G369"/>
    <mergeCell ref="G97:G101"/>
    <mergeCell ref="E290:E293"/>
    <mergeCell ref="G110:G112"/>
    <mergeCell ref="G153:G160"/>
    <mergeCell ref="F165:F168"/>
    <mergeCell ref="F153:F160"/>
    <mergeCell ref="A97:A101"/>
    <mergeCell ref="B97:B101"/>
    <mergeCell ref="C97:C101"/>
    <mergeCell ref="D97:D101"/>
    <mergeCell ref="C360:C363"/>
    <mergeCell ref="D360:D363"/>
    <mergeCell ref="E360:E363"/>
    <mergeCell ref="F360:F363"/>
    <mergeCell ref="H97:H101"/>
    <mergeCell ref="I97:I101"/>
    <mergeCell ref="K476:K482"/>
    <mergeCell ref="G290:G293"/>
    <mergeCell ref="H290:H293"/>
    <mergeCell ref="I290:I293"/>
    <mergeCell ref="H161:H164"/>
    <mergeCell ref="I122:I147"/>
    <mergeCell ref="G148:G152"/>
    <mergeCell ref="H148:H152"/>
    <mergeCell ref="A290:A293"/>
    <mergeCell ref="B290:B293"/>
    <mergeCell ref="C290:C293"/>
    <mergeCell ref="D290:D293"/>
    <mergeCell ref="E420:E426"/>
    <mergeCell ref="F420:F426"/>
    <mergeCell ref="A476:A482"/>
    <mergeCell ref="B476:B482"/>
    <mergeCell ref="A420:A426"/>
    <mergeCell ref="B420:B426"/>
    <mergeCell ref="C420:C426"/>
    <mergeCell ref="D420:D426"/>
    <mergeCell ref="C476:C482"/>
    <mergeCell ref="D476:D482"/>
    <mergeCell ref="E476:E482"/>
    <mergeCell ref="F476:F482"/>
    <mergeCell ref="I161:I164"/>
    <mergeCell ref="A161:A164"/>
    <mergeCell ref="B161:B164"/>
    <mergeCell ref="C161:C164"/>
    <mergeCell ref="D161:D164"/>
    <mergeCell ref="E161:E164"/>
    <mergeCell ref="F161:F164"/>
    <mergeCell ref="G161:G164"/>
    <mergeCell ref="A46:A49"/>
    <mergeCell ref="B46:B49"/>
    <mergeCell ref="C46:C49"/>
    <mergeCell ref="D46:D49"/>
    <mergeCell ref="I110:I112"/>
    <mergeCell ref="E46:E49"/>
    <mergeCell ref="F46:F49"/>
    <mergeCell ref="A78:A85"/>
    <mergeCell ref="G46:G49"/>
    <mergeCell ref="E50:E54"/>
    <mergeCell ref="F50:F54"/>
    <mergeCell ref="A55:A77"/>
    <mergeCell ref="B55:B77"/>
    <mergeCell ref="C55:C77"/>
    <mergeCell ref="G119:G121"/>
    <mergeCell ref="H46:H49"/>
    <mergeCell ref="I46:I49"/>
    <mergeCell ref="G113:G118"/>
    <mergeCell ref="H113:H118"/>
    <mergeCell ref="I113:I118"/>
    <mergeCell ref="G78:G85"/>
    <mergeCell ref="H78:H85"/>
    <mergeCell ref="I78:I85"/>
    <mergeCell ref="I105:I109"/>
    <mergeCell ref="E113:E118"/>
    <mergeCell ref="F113:F118"/>
    <mergeCell ref="F148:F152"/>
    <mergeCell ref="F119:F121"/>
    <mergeCell ref="A113:A118"/>
    <mergeCell ref="B113:B118"/>
    <mergeCell ref="C113:C118"/>
    <mergeCell ref="D113:D118"/>
    <mergeCell ref="I102:I104"/>
    <mergeCell ref="A105:A109"/>
    <mergeCell ref="B105:B109"/>
    <mergeCell ref="C105:C109"/>
    <mergeCell ref="D105:D109"/>
    <mergeCell ref="E105:E109"/>
    <mergeCell ref="B110:B112"/>
    <mergeCell ref="E102:E104"/>
    <mergeCell ref="F102:F104"/>
    <mergeCell ref="H102:H104"/>
    <mergeCell ref="C110:C112"/>
    <mergeCell ref="D110:D112"/>
    <mergeCell ref="E110:E112"/>
    <mergeCell ref="F110:F112"/>
    <mergeCell ref="H110:H112"/>
    <mergeCell ref="A102:A104"/>
    <mergeCell ref="B102:B104"/>
    <mergeCell ref="C102:C104"/>
    <mergeCell ref="D102:D104"/>
    <mergeCell ref="F105:F109"/>
    <mergeCell ref="G105:G109"/>
    <mergeCell ref="H105:H109"/>
    <mergeCell ref="G102:G104"/>
    <mergeCell ref="A110:A112"/>
    <mergeCell ref="H55:H77"/>
    <mergeCell ref="I55:I77"/>
    <mergeCell ref="G50:G54"/>
    <mergeCell ref="H50:H54"/>
    <mergeCell ref="I50:I54"/>
    <mergeCell ref="G55:G77"/>
    <mergeCell ref="E55:E77"/>
    <mergeCell ref="F55:F77"/>
    <mergeCell ref="A50:A54"/>
    <mergeCell ref="B50:B54"/>
    <mergeCell ref="C50:C54"/>
    <mergeCell ref="D50:D54"/>
    <mergeCell ref="D55:D77"/>
    <mergeCell ref="I39:I41"/>
    <mergeCell ref="A42:A45"/>
    <mergeCell ref="B42:B45"/>
    <mergeCell ref="C42:C45"/>
    <mergeCell ref="D42:D45"/>
    <mergeCell ref="E42:E45"/>
    <mergeCell ref="F42:F45"/>
    <mergeCell ref="G42:G45"/>
    <mergeCell ref="H42:H45"/>
    <mergeCell ref="I42:I45"/>
    <mergeCell ref="E39:E41"/>
    <mergeCell ref="F39:F41"/>
    <mergeCell ref="G39:G41"/>
    <mergeCell ref="H39:H41"/>
    <mergeCell ref="A39:A41"/>
    <mergeCell ref="B39:B41"/>
    <mergeCell ref="C39:C41"/>
    <mergeCell ref="D39:D41"/>
    <mergeCell ref="I33:I35"/>
    <mergeCell ref="A36:A38"/>
    <mergeCell ref="B36:B38"/>
    <mergeCell ref="C36:C38"/>
    <mergeCell ref="D36:D38"/>
    <mergeCell ref="E36:E38"/>
    <mergeCell ref="F36:F38"/>
    <mergeCell ref="G36:G38"/>
    <mergeCell ref="H36:H38"/>
    <mergeCell ref="I36:I38"/>
    <mergeCell ref="E33:E35"/>
    <mergeCell ref="F33:F35"/>
    <mergeCell ref="G33:G35"/>
    <mergeCell ref="H33:H35"/>
    <mergeCell ref="D28:D29"/>
    <mergeCell ref="A33:A35"/>
    <mergeCell ref="B33:B35"/>
    <mergeCell ref="C33:C35"/>
    <mergeCell ref="D33:D35"/>
    <mergeCell ref="A30:A32"/>
    <mergeCell ref="B30:B32"/>
    <mergeCell ref="C30:C32"/>
    <mergeCell ref="D30:D32"/>
    <mergeCell ref="A28:A29"/>
    <mergeCell ref="G30:G32"/>
    <mergeCell ref="H30:H32"/>
    <mergeCell ref="I23:I27"/>
    <mergeCell ref="E30:E32"/>
    <mergeCell ref="F30:F32"/>
    <mergeCell ref="I28:I29"/>
    <mergeCell ref="I30:I32"/>
    <mergeCell ref="G28:G29"/>
    <mergeCell ref="F28:F29"/>
    <mergeCell ref="H28:H29"/>
    <mergeCell ref="D23:D27"/>
    <mergeCell ref="E23:E27"/>
    <mergeCell ref="E3:H3"/>
    <mergeCell ref="E4:H4"/>
    <mergeCell ref="H23:H27"/>
    <mergeCell ref="E11:H11"/>
    <mergeCell ref="E17:H17"/>
    <mergeCell ref="E13:H13"/>
    <mergeCell ref="F23:F27"/>
    <mergeCell ref="G23:G27"/>
    <mergeCell ref="B28:B29"/>
    <mergeCell ref="C3:C4"/>
    <mergeCell ref="C23:C27"/>
    <mergeCell ref="A23:A27"/>
    <mergeCell ref="B23:B27"/>
    <mergeCell ref="C28:C29"/>
    <mergeCell ref="J3:K3"/>
    <mergeCell ref="L10:O10"/>
    <mergeCell ref="L3:O3"/>
    <mergeCell ref="L4:O4"/>
    <mergeCell ref="L5:O5"/>
    <mergeCell ref="L7:O7"/>
    <mergeCell ref="L13:O13"/>
    <mergeCell ref="L14:O14"/>
    <mergeCell ref="L8:O8"/>
    <mergeCell ref="L9:O9"/>
    <mergeCell ref="L11:O11"/>
    <mergeCell ref="E28:E29"/>
    <mergeCell ref="L12:O12"/>
    <mergeCell ref="G122:G147"/>
    <mergeCell ref="H122:H147"/>
    <mergeCell ref="H86:H96"/>
    <mergeCell ref="G86:G96"/>
    <mergeCell ref="E122:E147"/>
    <mergeCell ref="F122:F147"/>
    <mergeCell ref="E86:E96"/>
    <mergeCell ref="F86:F96"/>
    <mergeCell ref="H153:H160"/>
    <mergeCell ref="I153:I160"/>
    <mergeCell ref="H119:H121"/>
    <mergeCell ref="I119:I121"/>
    <mergeCell ref="I148:I152"/>
    <mergeCell ref="A169:A171"/>
    <mergeCell ref="B169:B171"/>
    <mergeCell ref="I175:I180"/>
    <mergeCell ref="G175:G180"/>
    <mergeCell ref="F169:F171"/>
    <mergeCell ref="H172:H174"/>
    <mergeCell ref="G169:G171"/>
    <mergeCell ref="H169:H171"/>
    <mergeCell ref="I169:I171"/>
    <mergeCell ref="I172:I174"/>
    <mergeCell ref="A122:A147"/>
    <mergeCell ref="B122:B147"/>
    <mergeCell ref="C122:C147"/>
    <mergeCell ref="D122:D147"/>
    <mergeCell ref="A148:A152"/>
    <mergeCell ref="B148:B152"/>
    <mergeCell ref="H175:H180"/>
    <mergeCell ref="A175:A180"/>
    <mergeCell ref="B175:B180"/>
    <mergeCell ref="C175:C180"/>
    <mergeCell ref="D175:D180"/>
    <mergeCell ref="F175:F180"/>
    <mergeCell ref="C148:C152"/>
    <mergeCell ref="D148:D152"/>
    <mergeCell ref="D210:D213"/>
    <mergeCell ref="E210:E213"/>
    <mergeCell ref="B194:B197"/>
    <mergeCell ref="A200:A201"/>
    <mergeCell ref="B200:B201"/>
    <mergeCell ref="A210:A213"/>
    <mergeCell ref="B210:B213"/>
    <mergeCell ref="C210:C213"/>
    <mergeCell ref="E198:E199"/>
    <mergeCell ref="A202:A203"/>
    <mergeCell ref="E148:E152"/>
    <mergeCell ref="A194:A197"/>
    <mergeCell ref="E175:E180"/>
    <mergeCell ref="A153:A160"/>
    <mergeCell ref="B153:B160"/>
    <mergeCell ref="C153:C160"/>
    <mergeCell ref="D153:D160"/>
    <mergeCell ref="E153:E160"/>
    <mergeCell ref="A186:A190"/>
    <mergeCell ref="B186:B190"/>
    <mergeCell ref="I194:I197"/>
    <mergeCell ref="C194:C197"/>
    <mergeCell ref="D194:D197"/>
    <mergeCell ref="E194:E197"/>
    <mergeCell ref="F194:F197"/>
    <mergeCell ref="H194:H197"/>
    <mergeCell ref="G194:G197"/>
    <mergeCell ref="A198:A199"/>
    <mergeCell ref="B198:B199"/>
    <mergeCell ref="C198:C199"/>
    <mergeCell ref="D198:D199"/>
    <mergeCell ref="I198:I199"/>
    <mergeCell ref="H198:H199"/>
    <mergeCell ref="F198:F199"/>
    <mergeCell ref="G198:G199"/>
    <mergeCell ref="I204:I206"/>
    <mergeCell ref="B202:B203"/>
    <mergeCell ref="C202:C203"/>
    <mergeCell ref="D202:D203"/>
    <mergeCell ref="C204:C206"/>
    <mergeCell ref="D204:D206"/>
    <mergeCell ref="I200:I201"/>
    <mergeCell ref="I202:I203"/>
    <mergeCell ref="E202:E203"/>
    <mergeCell ref="F202:F203"/>
    <mergeCell ref="F200:F201"/>
    <mergeCell ref="G200:G201"/>
    <mergeCell ref="H200:H201"/>
    <mergeCell ref="C200:C201"/>
    <mergeCell ref="D200:D201"/>
    <mergeCell ref="E200:E201"/>
    <mergeCell ref="D207:D209"/>
    <mergeCell ref="E207:E209"/>
    <mergeCell ref="E204:E206"/>
    <mergeCell ref="H210:H213"/>
    <mergeCell ref="F207:F209"/>
    <mergeCell ref="F204:F206"/>
    <mergeCell ref="G202:G203"/>
    <mergeCell ref="H202:H203"/>
    <mergeCell ref="H204:H206"/>
    <mergeCell ref="G204:G206"/>
    <mergeCell ref="F214:F215"/>
    <mergeCell ref="H207:H209"/>
    <mergeCell ref="I207:I209"/>
    <mergeCell ref="G207:G209"/>
    <mergeCell ref="I210:I213"/>
    <mergeCell ref="F210:F213"/>
    <mergeCell ref="H214:H215"/>
    <mergeCell ref="I214:I215"/>
    <mergeCell ref="G214:G215"/>
    <mergeCell ref="G210:G213"/>
    <mergeCell ref="G216:G217"/>
    <mergeCell ref="H216:H217"/>
    <mergeCell ref="I216:I217"/>
    <mergeCell ref="A216:A217"/>
    <mergeCell ref="B216:B217"/>
    <mergeCell ref="C216:C217"/>
    <mergeCell ref="D216:D217"/>
    <mergeCell ref="E216:E217"/>
    <mergeCell ref="F216:F217"/>
    <mergeCell ref="D218:D220"/>
    <mergeCell ref="E218:E220"/>
    <mergeCell ref="B119:B121"/>
    <mergeCell ref="C119:C121"/>
    <mergeCell ref="D119:D121"/>
    <mergeCell ref="E119:E121"/>
    <mergeCell ref="B214:B215"/>
    <mergeCell ref="C214:C215"/>
    <mergeCell ref="D214:D215"/>
    <mergeCell ref="E214:E215"/>
    <mergeCell ref="A119:A121"/>
    <mergeCell ref="A218:A220"/>
    <mergeCell ref="B218:B220"/>
    <mergeCell ref="C218:C220"/>
    <mergeCell ref="A214:A215"/>
    <mergeCell ref="A207:A209"/>
    <mergeCell ref="B207:B209"/>
    <mergeCell ref="C207:C209"/>
    <mergeCell ref="A204:A206"/>
    <mergeCell ref="B204:B206"/>
    <mergeCell ref="H218:H220"/>
    <mergeCell ref="I218:I220"/>
    <mergeCell ref="G221:G224"/>
    <mergeCell ref="H221:H224"/>
    <mergeCell ref="I221:I224"/>
    <mergeCell ref="E221:E224"/>
    <mergeCell ref="F221:F224"/>
    <mergeCell ref="F218:F220"/>
    <mergeCell ref="G218:G220"/>
    <mergeCell ref="A221:A224"/>
    <mergeCell ref="B221:B224"/>
    <mergeCell ref="C221:C224"/>
    <mergeCell ref="D221:D224"/>
    <mergeCell ref="A225:A229"/>
    <mergeCell ref="B225:B229"/>
    <mergeCell ref="C225:C229"/>
    <mergeCell ref="D225:D229"/>
    <mergeCell ref="E230:E232"/>
    <mergeCell ref="F230:F232"/>
    <mergeCell ref="H225:H229"/>
    <mergeCell ref="I225:I229"/>
    <mergeCell ref="E225:E229"/>
    <mergeCell ref="F225:F229"/>
    <mergeCell ref="G225:G229"/>
    <mergeCell ref="G230:G232"/>
    <mergeCell ref="H230:H232"/>
    <mergeCell ref="I230:I232"/>
    <mergeCell ref="A230:A232"/>
    <mergeCell ref="B230:B232"/>
    <mergeCell ref="C230:C232"/>
    <mergeCell ref="D230:D232"/>
    <mergeCell ref="F509:F515"/>
    <mergeCell ref="G509:G515"/>
    <mergeCell ref="G233:G235"/>
    <mergeCell ref="H233:H235"/>
    <mergeCell ref="H246:H250"/>
    <mergeCell ref="F246:F250"/>
    <mergeCell ref="F267:F269"/>
    <mergeCell ref="F257:F259"/>
    <mergeCell ref="G257:G259"/>
    <mergeCell ref="H257:H259"/>
    <mergeCell ref="I233:I235"/>
    <mergeCell ref="H509:H515"/>
    <mergeCell ref="I509:I515"/>
    <mergeCell ref="A233:A235"/>
    <mergeCell ref="B233:B235"/>
    <mergeCell ref="C233:C235"/>
    <mergeCell ref="D233:D235"/>
    <mergeCell ref="A509:A515"/>
    <mergeCell ref="B509:B515"/>
    <mergeCell ref="C509:C515"/>
    <mergeCell ref="D509:D515"/>
    <mergeCell ref="A516:A522"/>
    <mergeCell ref="B516:B522"/>
    <mergeCell ref="C516:C522"/>
    <mergeCell ref="D516:D522"/>
    <mergeCell ref="E236:E240"/>
    <mergeCell ref="F236:F240"/>
    <mergeCell ref="F233:F235"/>
    <mergeCell ref="H516:H522"/>
    <mergeCell ref="E516:E522"/>
    <mergeCell ref="F516:F522"/>
    <mergeCell ref="G516:G522"/>
    <mergeCell ref="E509:E515"/>
    <mergeCell ref="E233:E235"/>
    <mergeCell ref="F290:F293"/>
    <mergeCell ref="A236:A240"/>
    <mergeCell ref="B236:B240"/>
    <mergeCell ref="C236:C240"/>
    <mergeCell ref="D236:D240"/>
    <mergeCell ref="I236:I240"/>
    <mergeCell ref="H251:H256"/>
    <mergeCell ref="I251:I256"/>
    <mergeCell ref="G241:G245"/>
    <mergeCell ref="H241:H245"/>
    <mergeCell ref="I241:I245"/>
    <mergeCell ref="I246:I250"/>
    <mergeCell ref="G251:G256"/>
    <mergeCell ref="G236:G240"/>
    <mergeCell ref="H236:H240"/>
    <mergeCell ref="F241:F245"/>
    <mergeCell ref="G246:G250"/>
    <mergeCell ref="A246:A250"/>
    <mergeCell ref="B246:B250"/>
    <mergeCell ref="A241:A245"/>
    <mergeCell ref="B241:B245"/>
    <mergeCell ref="C241:C245"/>
    <mergeCell ref="D241:D245"/>
    <mergeCell ref="B257:B259"/>
    <mergeCell ref="A260:A263"/>
    <mergeCell ref="B260:B263"/>
    <mergeCell ref="E241:E245"/>
    <mergeCell ref="F260:F263"/>
    <mergeCell ref="E257:E259"/>
    <mergeCell ref="A251:A256"/>
    <mergeCell ref="B251:B256"/>
    <mergeCell ref="E251:E256"/>
    <mergeCell ref="C251:C256"/>
    <mergeCell ref="D251:D256"/>
    <mergeCell ref="C257:C259"/>
    <mergeCell ref="D257:D259"/>
    <mergeCell ref="A257:A259"/>
    <mergeCell ref="I257:I259"/>
    <mergeCell ref="G260:G263"/>
    <mergeCell ref="C246:C250"/>
    <mergeCell ref="D246:D250"/>
    <mergeCell ref="E246:E250"/>
    <mergeCell ref="H260:H263"/>
    <mergeCell ref="I260:I263"/>
    <mergeCell ref="F251:F256"/>
    <mergeCell ref="C260:C263"/>
    <mergeCell ref="D260:D263"/>
    <mergeCell ref="A264:A266"/>
    <mergeCell ref="B264:B266"/>
    <mergeCell ref="C264:C266"/>
    <mergeCell ref="D264:D266"/>
    <mergeCell ref="D267:D269"/>
    <mergeCell ref="D270:D272"/>
    <mergeCell ref="E270:E272"/>
    <mergeCell ref="I264:I266"/>
    <mergeCell ref="E264:E266"/>
    <mergeCell ref="F264:F266"/>
    <mergeCell ref="G264:G266"/>
    <mergeCell ref="H264:H266"/>
    <mergeCell ref="A270:A272"/>
    <mergeCell ref="B270:B272"/>
    <mergeCell ref="C270:C272"/>
    <mergeCell ref="A267:A269"/>
    <mergeCell ref="B267:B269"/>
    <mergeCell ref="C267:C269"/>
    <mergeCell ref="I270:I272"/>
    <mergeCell ref="G267:G269"/>
    <mergeCell ref="H267:H269"/>
    <mergeCell ref="I267:I269"/>
    <mergeCell ref="G270:G272"/>
    <mergeCell ref="F270:F272"/>
    <mergeCell ref="H270:H272"/>
    <mergeCell ref="E186:E190"/>
    <mergeCell ref="F186:F190"/>
    <mergeCell ref="G186:G190"/>
    <mergeCell ref="H186:H190"/>
    <mergeCell ref="E191:E193"/>
    <mergeCell ref="F191:F193"/>
    <mergeCell ref="E267:E269"/>
    <mergeCell ref="E260:E263"/>
    <mergeCell ref="C186:C190"/>
    <mergeCell ref="D186:D190"/>
    <mergeCell ref="I186:I190"/>
    <mergeCell ref="A181:A185"/>
    <mergeCell ref="B181:B185"/>
    <mergeCell ref="C181:C185"/>
    <mergeCell ref="D181:D185"/>
    <mergeCell ref="E181:E185"/>
    <mergeCell ref="F181:F185"/>
    <mergeCell ref="G181:G185"/>
    <mergeCell ref="H181:H185"/>
    <mergeCell ref="I181:I185"/>
    <mergeCell ref="G191:G193"/>
    <mergeCell ref="H191:H193"/>
    <mergeCell ref="I191:I193"/>
    <mergeCell ref="A191:A193"/>
    <mergeCell ref="B191:B193"/>
    <mergeCell ref="C191:C193"/>
    <mergeCell ref="D191:D193"/>
    <mergeCell ref="A273:A276"/>
    <mergeCell ref="B273:B276"/>
    <mergeCell ref="C273:C276"/>
    <mergeCell ref="D273:D276"/>
    <mergeCell ref="A277:A279"/>
    <mergeCell ref="B277:B279"/>
    <mergeCell ref="C277:C279"/>
    <mergeCell ref="D277:D279"/>
    <mergeCell ref="E280:E284"/>
    <mergeCell ref="G273:G276"/>
    <mergeCell ref="H273:H276"/>
    <mergeCell ref="I273:I276"/>
    <mergeCell ref="E277:E279"/>
    <mergeCell ref="F277:F279"/>
    <mergeCell ref="G277:G279"/>
    <mergeCell ref="E273:E276"/>
    <mergeCell ref="F273:F276"/>
    <mergeCell ref="H277:H279"/>
    <mergeCell ref="A280:A284"/>
    <mergeCell ref="B280:B284"/>
    <mergeCell ref="C280:C284"/>
    <mergeCell ref="D280:D284"/>
    <mergeCell ref="I277:I279"/>
    <mergeCell ref="G280:G284"/>
    <mergeCell ref="H280:H284"/>
    <mergeCell ref="I280:I284"/>
    <mergeCell ref="F280:F284"/>
    <mergeCell ref="I285:I289"/>
    <mergeCell ref="A285:A289"/>
    <mergeCell ref="B285:B289"/>
    <mergeCell ref="C285:C289"/>
    <mergeCell ref="D285:D289"/>
    <mergeCell ref="E285:E289"/>
    <mergeCell ref="F285:F289"/>
    <mergeCell ref="G285:G289"/>
    <mergeCell ref="H285:H289"/>
    <mergeCell ref="H294:H296"/>
    <mergeCell ref="I294:I296"/>
    <mergeCell ref="A294:A296"/>
    <mergeCell ref="B294:B296"/>
    <mergeCell ref="C294:C296"/>
    <mergeCell ref="D294:D296"/>
    <mergeCell ref="E294:E296"/>
    <mergeCell ref="F294:F296"/>
    <mergeCell ref="G294:G296"/>
    <mergeCell ref="A297:A301"/>
    <mergeCell ref="B297:B301"/>
    <mergeCell ref="C297:C301"/>
    <mergeCell ref="D297:D301"/>
    <mergeCell ref="E297:E301"/>
    <mergeCell ref="F297:F301"/>
    <mergeCell ref="A360:A363"/>
    <mergeCell ref="B360:B363"/>
    <mergeCell ref="A302:A304"/>
    <mergeCell ref="B302:B304"/>
    <mergeCell ref="C302:C304"/>
    <mergeCell ref="D302:D304"/>
    <mergeCell ref="E302:E304"/>
    <mergeCell ref="F302:F304"/>
    <mergeCell ref="G297:G301"/>
    <mergeCell ref="H297:H301"/>
    <mergeCell ref="I297:I301"/>
    <mergeCell ref="G370:G373"/>
    <mergeCell ref="G360:G363"/>
    <mergeCell ref="H360:H363"/>
    <mergeCell ref="I302:I304"/>
    <mergeCell ref="G308:G309"/>
    <mergeCell ref="H308:H309"/>
    <mergeCell ref="G302:G304"/>
    <mergeCell ref="H302:H304"/>
    <mergeCell ref="E305:E307"/>
    <mergeCell ref="F305:F307"/>
    <mergeCell ref="G305:G307"/>
    <mergeCell ref="H305:H307"/>
    <mergeCell ref="C308:C309"/>
    <mergeCell ref="H370:H373"/>
    <mergeCell ref="I305:I307"/>
    <mergeCell ref="A305:A307"/>
    <mergeCell ref="B305:B307"/>
    <mergeCell ref="C305:C307"/>
    <mergeCell ref="D308:D309"/>
    <mergeCell ref="E308:E309"/>
    <mergeCell ref="F308:F309"/>
    <mergeCell ref="D305:D307"/>
    <mergeCell ref="E310:E312"/>
    <mergeCell ref="F310:F312"/>
    <mergeCell ref="I308:I309"/>
    <mergeCell ref="A523:A525"/>
    <mergeCell ref="B523:B525"/>
    <mergeCell ref="C523:C525"/>
    <mergeCell ref="D523:D525"/>
    <mergeCell ref="E523:E525"/>
    <mergeCell ref="A308:A309"/>
    <mergeCell ref="B308:B309"/>
    <mergeCell ref="A310:A312"/>
    <mergeCell ref="B310:B312"/>
    <mergeCell ref="C310:C312"/>
    <mergeCell ref="D310:D312"/>
    <mergeCell ref="H523:H525"/>
    <mergeCell ref="I523:I525"/>
    <mergeCell ref="I370:I373"/>
    <mergeCell ref="H476:H482"/>
    <mergeCell ref="I476:I482"/>
    <mergeCell ref="I516:I522"/>
    <mergeCell ref="H441:H447"/>
    <mergeCell ref="I441:I447"/>
    <mergeCell ref="H427:H433"/>
    <mergeCell ref="I427:I433"/>
    <mergeCell ref="H313:H317"/>
    <mergeCell ref="G310:G312"/>
    <mergeCell ref="H310:H312"/>
    <mergeCell ref="I310:I312"/>
    <mergeCell ref="E318:E320"/>
    <mergeCell ref="F318:F320"/>
    <mergeCell ref="I313:I317"/>
    <mergeCell ref="A313:A317"/>
    <mergeCell ref="B313:B317"/>
    <mergeCell ref="C313:C317"/>
    <mergeCell ref="D313:D317"/>
    <mergeCell ref="E313:E317"/>
    <mergeCell ref="F313:F317"/>
    <mergeCell ref="G313:G317"/>
    <mergeCell ref="A318:A320"/>
    <mergeCell ref="B318:B320"/>
    <mergeCell ref="C318:C320"/>
    <mergeCell ref="D318:D320"/>
    <mergeCell ref="G321:G325"/>
    <mergeCell ref="H321:H325"/>
    <mergeCell ref="I321:I325"/>
    <mergeCell ref="H318:H320"/>
    <mergeCell ref="I318:I320"/>
    <mergeCell ref="G318:G320"/>
    <mergeCell ref="E321:E325"/>
    <mergeCell ref="F321:F325"/>
    <mergeCell ref="A326:A328"/>
    <mergeCell ref="B326:B328"/>
    <mergeCell ref="A321:A325"/>
    <mergeCell ref="B321:B325"/>
    <mergeCell ref="C321:C325"/>
    <mergeCell ref="D321:D325"/>
    <mergeCell ref="C326:C328"/>
    <mergeCell ref="D326:D328"/>
    <mergeCell ref="G326:G328"/>
    <mergeCell ref="H326:H328"/>
    <mergeCell ref="E326:E328"/>
    <mergeCell ref="F326:F328"/>
    <mergeCell ref="I326:I328"/>
    <mergeCell ref="A329:A332"/>
    <mergeCell ref="B329:B332"/>
    <mergeCell ref="C329:C332"/>
    <mergeCell ref="D329:D332"/>
    <mergeCell ref="E329:E332"/>
    <mergeCell ref="F329:F332"/>
    <mergeCell ref="G329:G332"/>
    <mergeCell ref="H329:H332"/>
    <mergeCell ref="I329:I332"/>
    <mergeCell ref="A333:A335"/>
    <mergeCell ref="B333:B335"/>
    <mergeCell ref="C333:C335"/>
    <mergeCell ref="D333:D335"/>
    <mergeCell ref="E333:E335"/>
    <mergeCell ref="F333:F335"/>
    <mergeCell ref="G333:G335"/>
    <mergeCell ref="H333:H335"/>
    <mergeCell ref="E336:E339"/>
    <mergeCell ref="F336:F339"/>
    <mergeCell ref="A340:A341"/>
    <mergeCell ref="B340:B341"/>
    <mergeCell ref="A336:A339"/>
    <mergeCell ref="B336:B339"/>
    <mergeCell ref="C336:C339"/>
    <mergeCell ref="D336:D339"/>
    <mergeCell ref="C340:C341"/>
    <mergeCell ref="D340:D341"/>
    <mergeCell ref="G340:G341"/>
    <mergeCell ref="H340:H341"/>
    <mergeCell ref="E340:E341"/>
    <mergeCell ref="F340:F341"/>
    <mergeCell ref="I340:I341"/>
    <mergeCell ref="I333:I335"/>
    <mergeCell ref="G336:G339"/>
    <mergeCell ref="H336:H339"/>
    <mergeCell ref="I336:I339"/>
    <mergeCell ref="I533:I539"/>
    <mergeCell ref="H526:H532"/>
    <mergeCell ref="I526:I532"/>
    <mergeCell ref="A526:A532"/>
    <mergeCell ref="B526:B532"/>
    <mergeCell ref="C526:C532"/>
    <mergeCell ref="D526:D532"/>
    <mergeCell ref="E526:E532"/>
    <mergeCell ref="F526:F532"/>
    <mergeCell ref="E533:E539"/>
    <mergeCell ref="H533:H539"/>
    <mergeCell ref="A533:A539"/>
    <mergeCell ref="B533:B539"/>
    <mergeCell ref="C533:C539"/>
    <mergeCell ref="D533:D539"/>
    <mergeCell ref="F533:F539"/>
    <mergeCell ref="A342:A344"/>
    <mergeCell ref="D342:D344"/>
    <mergeCell ref="E342:E344"/>
    <mergeCell ref="G526:G532"/>
    <mergeCell ref="F523:F525"/>
    <mergeCell ref="G523:G525"/>
    <mergeCell ref="A370:A373"/>
    <mergeCell ref="B370:B373"/>
    <mergeCell ref="C370:C373"/>
    <mergeCell ref="D370:D373"/>
    <mergeCell ref="G533:G539"/>
    <mergeCell ref="G476:G482"/>
    <mergeCell ref="A345:A348"/>
    <mergeCell ref="B345:B348"/>
    <mergeCell ref="C345:C348"/>
    <mergeCell ref="D345:D348"/>
    <mergeCell ref="A349:A352"/>
    <mergeCell ref="B349:B352"/>
    <mergeCell ref="C349:C352"/>
    <mergeCell ref="G345:G348"/>
    <mergeCell ref="D349:D352"/>
    <mergeCell ref="B342:B344"/>
    <mergeCell ref="C342:C344"/>
    <mergeCell ref="H349:H352"/>
    <mergeCell ref="F342:F344"/>
    <mergeCell ref="G342:G344"/>
    <mergeCell ref="F349:F352"/>
    <mergeCell ref="G349:G352"/>
    <mergeCell ref="I349:I352"/>
    <mergeCell ref="I342:I344"/>
    <mergeCell ref="E345:E348"/>
    <mergeCell ref="F345:F348"/>
    <mergeCell ref="E349:E352"/>
    <mergeCell ref="I345:I348"/>
    <mergeCell ref="H342:H344"/>
    <mergeCell ref="H345:H348"/>
    <mergeCell ref="A353:A355"/>
    <mergeCell ref="B353:B355"/>
    <mergeCell ref="C353:C355"/>
    <mergeCell ref="D353:D355"/>
    <mergeCell ref="I353:I355"/>
    <mergeCell ref="A356:A357"/>
    <mergeCell ref="B356:B357"/>
    <mergeCell ref="C356:C357"/>
    <mergeCell ref="D356:D357"/>
    <mergeCell ref="E356:E357"/>
    <mergeCell ref="F356:F357"/>
    <mergeCell ref="G356:G357"/>
    <mergeCell ref="H356:H357"/>
    <mergeCell ref="I356:I357"/>
    <mergeCell ref="A358:A359"/>
    <mergeCell ref="B358:B359"/>
    <mergeCell ref="C358:C359"/>
    <mergeCell ref="D358:D359"/>
    <mergeCell ref="I358:I359"/>
    <mergeCell ref="I360:I363"/>
    <mergeCell ref="B78:B85"/>
    <mergeCell ref="C78:C85"/>
    <mergeCell ref="D78:D85"/>
    <mergeCell ref="E78:E85"/>
    <mergeCell ref="F78:F85"/>
    <mergeCell ref="I86:I96"/>
    <mergeCell ref="E358:E359"/>
    <mergeCell ref="F358:F359"/>
    <mergeCell ref="I364:I367"/>
    <mergeCell ref="A364:A367"/>
    <mergeCell ref="B364:B367"/>
    <mergeCell ref="C364:C367"/>
    <mergeCell ref="D364:D367"/>
    <mergeCell ref="E364:E367"/>
    <mergeCell ref="F364:F367"/>
    <mergeCell ref="G364:G367"/>
    <mergeCell ref="H364:H367"/>
    <mergeCell ref="G358:G359"/>
    <mergeCell ref="H358:H359"/>
    <mergeCell ref="E353:E355"/>
    <mergeCell ref="F353:F355"/>
    <mergeCell ref="H353:H355"/>
    <mergeCell ref="G353:G355"/>
    <mergeCell ref="A86:A96"/>
    <mergeCell ref="B86:B96"/>
    <mergeCell ref="C86:C96"/>
    <mergeCell ref="D86:D96"/>
    <mergeCell ref="A165:A168"/>
    <mergeCell ref="B165:B168"/>
    <mergeCell ref="C165:C168"/>
    <mergeCell ref="D165:D168"/>
    <mergeCell ref="G165:G168"/>
    <mergeCell ref="C169:C171"/>
    <mergeCell ref="D169:D171"/>
    <mergeCell ref="E169:E171"/>
    <mergeCell ref="H165:H168"/>
    <mergeCell ref="I165:I168"/>
    <mergeCell ref="A172:A174"/>
    <mergeCell ref="B172:B174"/>
    <mergeCell ref="C172:C174"/>
    <mergeCell ref="D172:D174"/>
    <mergeCell ref="E172:E174"/>
    <mergeCell ref="F172:F174"/>
    <mergeCell ref="G172:G174"/>
    <mergeCell ref="E165:E168"/>
    <mergeCell ref="G420:G426"/>
    <mergeCell ref="H420:H426"/>
    <mergeCell ref="I420:I426"/>
    <mergeCell ref="A427:A433"/>
    <mergeCell ref="B427:B433"/>
    <mergeCell ref="C427:C433"/>
    <mergeCell ref="D427:D433"/>
    <mergeCell ref="E427:E433"/>
    <mergeCell ref="F427:F433"/>
    <mergeCell ref="G427:G433"/>
    <mergeCell ref="E434:E440"/>
    <mergeCell ref="F434:F440"/>
    <mergeCell ref="G434:G440"/>
    <mergeCell ref="H434:H440"/>
    <mergeCell ref="A434:A440"/>
    <mergeCell ref="B434:B440"/>
    <mergeCell ref="C434:C440"/>
    <mergeCell ref="D434:D440"/>
    <mergeCell ref="E448:E454"/>
    <mergeCell ref="F448:F454"/>
    <mergeCell ref="I434:I440"/>
    <mergeCell ref="A441:A447"/>
    <mergeCell ref="B441:B447"/>
    <mergeCell ref="C441:C447"/>
    <mergeCell ref="D441:D447"/>
    <mergeCell ref="E441:E447"/>
    <mergeCell ref="F441:F447"/>
    <mergeCell ref="G441:G447"/>
    <mergeCell ref="A448:A454"/>
    <mergeCell ref="B448:B454"/>
    <mergeCell ref="C448:C454"/>
    <mergeCell ref="D448:D454"/>
    <mergeCell ref="G448:G454"/>
    <mergeCell ref="H448:H454"/>
    <mergeCell ref="I448:I454"/>
    <mergeCell ref="A455:A461"/>
    <mergeCell ref="B455:B461"/>
    <mergeCell ref="C455:C461"/>
    <mergeCell ref="D455:D461"/>
    <mergeCell ref="E455:E461"/>
    <mergeCell ref="F455:F461"/>
    <mergeCell ref="G455:G461"/>
    <mergeCell ref="E462:E468"/>
    <mergeCell ref="F462:F468"/>
    <mergeCell ref="G462:G468"/>
    <mergeCell ref="H462:H468"/>
    <mergeCell ref="A462:A468"/>
    <mergeCell ref="B462:B468"/>
    <mergeCell ref="C462:C468"/>
    <mergeCell ref="D462:D468"/>
    <mergeCell ref="H469:H475"/>
    <mergeCell ref="I469:I475"/>
    <mergeCell ref="H455:H461"/>
    <mergeCell ref="I455:I461"/>
    <mergeCell ref="E483:E489"/>
    <mergeCell ref="F483:F489"/>
    <mergeCell ref="I462:I468"/>
    <mergeCell ref="A469:A475"/>
    <mergeCell ref="B469:B475"/>
    <mergeCell ref="C469:C475"/>
    <mergeCell ref="D469:D475"/>
    <mergeCell ref="E469:E475"/>
    <mergeCell ref="F469:F475"/>
    <mergeCell ref="G469:G475"/>
    <mergeCell ref="A483:A489"/>
    <mergeCell ref="B483:B489"/>
    <mergeCell ref="C483:C489"/>
    <mergeCell ref="D483:D489"/>
    <mergeCell ref="G483:G489"/>
    <mergeCell ref="H483:H489"/>
    <mergeCell ref="I483:I489"/>
    <mergeCell ref="A490:A496"/>
    <mergeCell ref="B490:B496"/>
    <mergeCell ref="C490:C496"/>
    <mergeCell ref="D490:D496"/>
    <mergeCell ref="E490:E496"/>
    <mergeCell ref="F490:F496"/>
    <mergeCell ref="G490:G496"/>
    <mergeCell ref="H490:H496"/>
    <mergeCell ref="I490:I496"/>
    <mergeCell ref="A497:A501"/>
    <mergeCell ref="B497:B501"/>
    <mergeCell ref="C497:C501"/>
    <mergeCell ref="D497:D501"/>
    <mergeCell ref="E497:E501"/>
    <mergeCell ref="F497:F501"/>
    <mergeCell ref="G497:G501"/>
    <mergeCell ref="H497:H501"/>
    <mergeCell ref="I497:I501"/>
    <mergeCell ref="A502:A508"/>
    <mergeCell ref="B502:B508"/>
    <mergeCell ref="C502:C508"/>
    <mergeCell ref="D502:D508"/>
    <mergeCell ref="E502:E508"/>
    <mergeCell ref="F502:F508"/>
    <mergeCell ref="G502:G508"/>
    <mergeCell ref="H502:H508"/>
    <mergeCell ref="I502:I508"/>
  </mergeCells>
  <printOptions/>
  <pageMargins left="0.75" right="0.75" top="1" bottom="1" header="0" footer="0"/>
  <pageSetup horizontalDpi="600" verticalDpi="600" orientation="landscape" paperSize="8" scale="50" r:id="rId4"/>
  <ignoredErrors>
    <ignoredError sqref="J23:J77 J78:J96 J97:J367" unlockedFormula="1"/>
  </ignoredError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M45" sqref="M45"/>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MJU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Jerneja Sojer</dc:creator>
  <cp:keywords/>
  <dc:description/>
  <cp:lastModifiedBy>Kim Turšič</cp:lastModifiedBy>
  <cp:lastPrinted>2010-02-25T09:02:21Z</cp:lastPrinted>
  <dcterms:created xsi:type="dcterms:W3CDTF">2009-12-17T13:04:51Z</dcterms:created>
  <dcterms:modified xsi:type="dcterms:W3CDTF">2011-04-22T11:54:47Z</dcterms:modified>
  <cp:category/>
  <cp:version/>
  <cp:contentType/>
  <cp:contentStatus/>
</cp:coreProperties>
</file>