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135" windowWidth="15315" windowHeight="7965" activeTab="0"/>
  </bookViews>
  <sheets>
    <sheet name="Zakon_Mapiranje" sheetId="1" r:id="rId1"/>
  </sheets>
  <definedNames>
    <definedName name="_xlnm.Print_Area" localSheetId="0">'Zakon_Mapiranje'!$A$1:$V$916</definedName>
    <definedName name="_xlnm.Print_Titles" localSheetId="0">'Zakon_Mapiranje'!$22:$22</definedName>
  </definedNames>
  <calcPr fullCalcOnLoad="1"/>
</workbook>
</file>

<file path=xl/sharedStrings.xml><?xml version="1.0" encoding="utf-8"?>
<sst xmlns="http://schemas.openxmlformats.org/spreadsheetml/2006/main" count="6902" uniqueCount="2755">
  <si>
    <t>Delniška družba vodi delniško knjigo</t>
  </si>
  <si>
    <t>Vnos podatkov v delniško knjigo, vodeno pri izdajatelju</t>
  </si>
  <si>
    <t>Vsi delničarji udeleženih družb podpišejo izjavo, sestavljeno v obliki NZ</t>
  </si>
  <si>
    <t>Kadar je prenosna družba d.o.o. se vsakemu družbeniku skupaj z vabilom na skupščino pošljejo: delitveni načrt, letno poročilo za zadnja 3 leta, poročila poslovodstev družb, poročilo o reviziji delitve, poročilo nadzornega sveta o pregledu delitve</t>
  </si>
  <si>
    <t>Upniki in predstavniki delavcev dajo izjavo o soglasju k delitvi v obliki NZ</t>
  </si>
  <si>
    <t>Vsi delničarji udeleženih družb podpišejo izjavo v obliki NZ</t>
  </si>
  <si>
    <t>Število pisno razvezanih podjetniških pogodb</t>
  </si>
  <si>
    <t>20% od števila podjetniških pogodb (281*0,2=56,2)</t>
  </si>
  <si>
    <t>Stranke pisno razvežejo podjetniško pogodbo</t>
  </si>
  <si>
    <t>Razveza podjetniške pogodbe, ki zavezujejo k plačilu nadomestila zunanjim delničarjem ali pridobitvi njihovih delnic kot pogoj za veljavnost svoje razveze, terja sprejem izrednega sklepa teh delničarjev - priprava sklica skupščine</t>
  </si>
  <si>
    <t>Število razvezanih podjetniških pogodb</t>
  </si>
  <si>
    <t>Poslovodstvo odvisne družbe pripravi poročilo (z zak.dol.vsebino) o razmerjih z obvladujočo družbo v konceru</t>
  </si>
  <si>
    <t>Število poročil odvisnih družb o razmerjih z obvadujočo družbo/Število odvisnih družb</t>
  </si>
  <si>
    <t>Vključitev pojasnila o ustreznosti pravnih poslov v poslovno poročilo</t>
  </si>
  <si>
    <t>Poslovodstvo hkrati z računovodskimi izkazi in poslovnim poročilom revizorju predloži tudi poročilo o odnosih do povezanih družb</t>
  </si>
  <si>
    <t xml:space="preserve">Poslovodstvo vključevane družbe prijavi vključitev v glavno družbo z večinskim sklepom v SReg </t>
  </si>
  <si>
    <t>Število večinskih sklepov vklučevane družbe v glavno družbo</t>
  </si>
  <si>
    <t>Vsakemu delničarju glavne družbe je treba dati pojasnila o zadevah vključene družbe in tudi zadevah glavne družbe</t>
  </si>
  <si>
    <t>Število pojasnil delničarjem glavne družbe o zadevah vključene in glavne družbe</t>
  </si>
  <si>
    <t>Število delničarjev odvisnih družb, ki zahtevajo pojasnilo (1 delničar na družbo)</t>
  </si>
  <si>
    <t>Poslovodstvo daje pojasnila vsakemu delničarju glavne družbe o zadevah vključene družbe in tudi zadevah glavne družbe</t>
  </si>
  <si>
    <t>Za povečanje osnovnega kapitala je potrebno soglasje vsakega razreda delnic</t>
  </si>
  <si>
    <t>Število soglasji za povečanje osnovega kapitala</t>
  </si>
  <si>
    <t>8,3% od števila d.d. (985*0,083=81,75)</t>
  </si>
  <si>
    <t>333, 337 (296)</t>
  </si>
  <si>
    <t>Izvedba skupščine, kjer se pridobi soglasje vsakega razreda delnic</t>
  </si>
  <si>
    <t>Revizija povečanja OK s stvarnimi vložki</t>
  </si>
  <si>
    <t>Število revizijskih poročil v zvezi s povečanjem OK s stvarnimi vložki</t>
  </si>
  <si>
    <t>25% od števila povečanj OK s stvarnimi vložki (0,25*0,667*82=13,67)</t>
  </si>
  <si>
    <t>Organ vodenja/nadzora vloži predlog za imenovanje revizorja</t>
  </si>
  <si>
    <t>Revizor izdela pisno poročilo</t>
  </si>
  <si>
    <t>334a</t>
  </si>
  <si>
    <t>Povečanje OK s stvarnimi vložki, za katere ni potrebne revizije</t>
  </si>
  <si>
    <t>Število izjav o ustanovitvi d.d. s stvarnimi vložki, za katere ni potrebna revizija</t>
  </si>
  <si>
    <t>75% od števila povečanj OK s stvarnimi vložki (0,75*0,667*82=41)</t>
  </si>
  <si>
    <t>Izdelava izjave z zak.dol.sest.</t>
  </si>
  <si>
    <t>Poslovodstvo in predsednik NS prijavita sklep o povečanju OK za vpis v SReg</t>
  </si>
  <si>
    <t>Število sklepov o povečanju OK</t>
  </si>
  <si>
    <t>Predložitev dokumentacije Sreg pri povečanju OK s stvarnimi vložki</t>
  </si>
  <si>
    <t xml:space="preserve">Predložitev dokumentacije Sreg pri pogojnem povečanju OK </t>
  </si>
  <si>
    <t>Število povečanj kapitala s stvarnimi vložki brez revizije</t>
  </si>
  <si>
    <t>66,7% od števila povečanj OK (0,667*82=54,69)</t>
  </si>
  <si>
    <t xml:space="preserve">Predložitev dokumentacije Sreg pri povečanju OK iz sredstev družbe </t>
  </si>
  <si>
    <t>Število pogojnih povečanj kapitala</t>
  </si>
  <si>
    <t>Družba pri izdaji novih delnic izda vpisno potrdilo s predpisanimi sestavinami v dvojniku; tudi pri izdaji novih delnic iz odobrenega kapitala</t>
  </si>
  <si>
    <t>Število vpisnih potrdil pri izdaji novih delnic</t>
  </si>
  <si>
    <t xml:space="preserve">Izdaja v dvojniku vpisnega potrdila z zak.dol.sest. </t>
  </si>
  <si>
    <t>Poslovodstvo in predsednik NS prijavita izvedbo povečanja OK s stvarnimi vložki za vpis v Sreg</t>
  </si>
  <si>
    <t>Število prijav za izvedbo povečanja osnovnega kapitala s stvarnimi vložki za vpis v Sreg</t>
  </si>
  <si>
    <t>Predložitev dokumentacije za vpis v Sreg pri povečanju OK s stvarnimi vložki</t>
  </si>
  <si>
    <t>Predložitev dokumentacije za vpis v Sreg pri običajnem povečanju OK</t>
  </si>
  <si>
    <t>Revizor opravi revizijo pogojnega povečanja OK s stvarnimi vložki</t>
  </si>
  <si>
    <t>Število revizij pogojnega povečanja osnovnega kapitala s stvarnimi vložki</t>
  </si>
  <si>
    <t>Prijava sklepa o pogojnem povečanju osnovnega kapitala s strani poslovodstva in predsednika nadzornega sveta</t>
  </si>
  <si>
    <t>Število sklepov poslovodstva in predsednika NS o pogojnem povečanju osnovnega kapitala za vpis v Sreg</t>
  </si>
  <si>
    <t>Poslovodstvo in predsednik NS prijavita sklep o pogojnem povečanju osnovnega kapitala za vpis v Sreg</t>
  </si>
  <si>
    <t>Delničarji uresničijo prednostno pravico s pisno izjavo v dvojniku in z zakonsko določeno vsebino</t>
  </si>
  <si>
    <t>Število pisnih izjav delničarjev o uresničitvi prednostne pravice</t>
  </si>
  <si>
    <t xml:space="preserve">10% od števila povečanj OK * število delničarjev </t>
  </si>
  <si>
    <t>Izdelava izjave z zak.predpisano vsebino</t>
  </si>
  <si>
    <t>Poslovodstvo prijavi izdajo delnic za vpis v SReg</t>
  </si>
  <si>
    <t>Število prijav za vpis izdaje delnic</t>
  </si>
  <si>
    <t>Predložitev dokumentacije za vpis v Sreg</t>
  </si>
  <si>
    <t>Poslovodstvo pridobi soglasje NS za izdajo delnic za stvarne vložke v postopku povečanja OK z odobrenim kapitalom</t>
  </si>
  <si>
    <t>Število soglasji NS za povečanje osnovega kapitala za izdajo delnic za stvarne vložke v postopku povečanja OK s stvarnimi vložki</t>
  </si>
  <si>
    <t>Poslovodstvo pridobi soglasje NS glede vsebine pravic iz delnic in pogojev za izdajo delnic</t>
  </si>
  <si>
    <t>Število soglasji NS za povečanje osnovega kapitala za izdajo delnic za stvarne vložke v postopku povečanja OK z odobrenim kapitalom</t>
  </si>
  <si>
    <t>Revizor opravi revizijo izdaje delnic za stvarne vložke</t>
  </si>
  <si>
    <t>Število revizij izdaj delnic za stvarne vložke</t>
  </si>
  <si>
    <t>10% od števila povečanj OK s stvarnimi vložki (0,1*0,667*82=5,47)</t>
  </si>
  <si>
    <t>Število predlogov za imenovanje revizorja</t>
  </si>
  <si>
    <t>Število revizorskih poročil</t>
  </si>
  <si>
    <t>356a</t>
  </si>
  <si>
    <t>Poslovodstvo predloži izjavo o izdaji delnic za stvarne vložke SReg-u</t>
  </si>
  <si>
    <t>Število izjav poslovodstva o izdaji delnic za stvarne vložke</t>
  </si>
  <si>
    <t>Izdelava izjave - izdaja delnic za stv.vložke brez revizije</t>
  </si>
  <si>
    <t>Izdelava izjave z zak.dol.sest. + pridobitev izjave o tehtanem povprečju enotnega tečaja - v primeru izdaje delnic za stv.vložke v obliki vrednostnih papirjev</t>
  </si>
  <si>
    <t xml:space="preserve">Objava obvestila </t>
  </si>
  <si>
    <t xml:space="preserve">Poslovodstvo prijavi sklep o povečanju OK iz sredstev družbe za vpis v SReg </t>
  </si>
  <si>
    <t>Število sklepov o povečanju OK iz sredstev družbe</t>
  </si>
  <si>
    <t>16,7% od števila povečanj OK (0,167*82=13,69)</t>
  </si>
  <si>
    <t xml:space="preserve">Poslovodstvo objavi poziv delničarjem za prevzem delnic v postopku povečanja OK iz sredstev družbe </t>
  </si>
  <si>
    <t>Število povečanj OK iz sredstev družbe</t>
  </si>
  <si>
    <t>Priprava besedila poziva delničarjem za prevzem delnic</t>
  </si>
  <si>
    <t>Priprava besedila javnega opozorila za prodajo neprevzetih delnic - v primeru, da vse delnice niso prevzete</t>
  </si>
  <si>
    <t>Število pozivov delničarjem za prevzem delnic</t>
  </si>
  <si>
    <t>10% od števila povečanj OK iz sredstev družbe (0,1*14=1,4)</t>
  </si>
  <si>
    <t>Objava poziva za prevzem delnic</t>
  </si>
  <si>
    <t>Objava javnega poziva</t>
  </si>
  <si>
    <t>Skupščina d.o.o. odloča o povečanju OK</t>
  </si>
  <si>
    <t>Število povečanj osnovega kapitala</t>
  </si>
  <si>
    <t>8,3% od števila d.d. (55236*0,083=4584,59)</t>
  </si>
  <si>
    <t>Število delničarjev, ki bo odločalo o povečanju OK</t>
  </si>
  <si>
    <t>2,5*8,3% od števila d.d. (2,5*55236*0,083=11461,47)</t>
  </si>
  <si>
    <t>Družbeniki prevzamejo vložke povečanega OK v obliki NZ</t>
  </si>
  <si>
    <t>Število notarskih zapisov o prevzemu novih vložkov povečanega osnovnega kapitala</t>
  </si>
  <si>
    <t>Število povečanj OK*število družbenikov (4585*2,5=11462,5)</t>
  </si>
  <si>
    <t>Notar overi prevzem novega vložka v obliki NZ</t>
  </si>
  <si>
    <t>Število predlogov za vpis povečanega osnovnega kapitala</t>
  </si>
  <si>
    <t>Za zmanjšanje osnovnega kapitala je potrebno soglasje vsakega razreda delnic</t>
  </si>
  <si>
    <t>Število sklepov delničarjev o soglasju za zmanjšanje OK</t>
  </si>
  <si>
    <t>Delničarji sprejmejo sklep o soglasju za zmanjšanje OK</t>
  </si>
  <si>
    <t>Poslovodstvo in predsednik NS prijavita sklep o zmanjšanju OK v SReg</t>
  </si>
  <si>
    <t>Predložitev prijave sklepa o zmanjšanju OK v Sreg</t>
  </si>
  <si>
    <t>Za zmanjšanje osnovnega kapitala je potrebno soglasje skupščine d.o.o.</t>
  </si>
  <si>
    <t>Število sklepov družbenikov o soglasju za zmanjšanje OK</t>
  </si>
  <si>
    <t>Število družbenikov, ki bo odločalo o zmanjšanju OK</t>
  </si>
  <si>
    <t>Družbeniki sprejmejo sklep o soglasju za zmanjšanje OK</t>
  </si>
  <si>
    <t>377,383,520</t>
  </si>
  <si>
    <t>Poslovodstvo prijavi zmanjšanje OK v Sreg</t>
  </si>
  <si>
    <t>Število prijav zmanjšanja OK</t>
  </si>
  <si>
    <t>Število prijav zmanjšanja OK - običajno zmanjšanje</t>
  </si>
  <si>
    <t>Poslovodja 2X objavi sklep o zmanjšanju OK  s pozivom upnikom in predlaga vpis zmanjšanja v Sreg</t>
  </si>
  <si>
    <t>Število sklepov (predlogov za vpis) o zmanjšanju OK</t>
  </si>
  <si>
    <t>Poslovodja d.o.o. 2x objavi sklep o zmanjšanju OK + poziv upnikom k podaji soglasja k zmanjšanju OK</t>
  </si>
  <si>
    <t>Število objavljenih sklepov o zmanjšanju OK s pozivom upnikom</t>
  </si>
  <si>
    <t>V. POVEZANE DRUŽBE</t>
  </si>
  <si>
    <t>VII. POVEČANJE IN ZMANJŠANJE OK</t>
  </si>
  <si>
    <t>IO-18</t>
  </si>
  <si>
    <t xml:space="preserve">Prijava začetka likvidacijskega postopka z navedbo likvidacijskih upraviteljev in prenehanje družbe </t>
  </si>
  <si>
    <t>Število začetkov likvidacijskih postopkov v enem letu</t>
  </si>
  <si>
    <t>Upravičena oseba prijavi začetek likvidacijskega postopka z navedbo likvidacijskih upraviteljev</t>
  </si>
  <si>
    <t>Podjetnik prijavi prenehanje s.p. v Sreg</t>
  </si>
  <si>
    <t>Podjetnik javno objavi prenehanja in navede dan prenehanja</t>
  </si>
  <si>
    <t>IO-19</t>
  </si>
  <si>
    <t>Zastopniki d.n.o. ali likvidacijski upravitelji pri plačilni nesposobnosti ali prezadolženosti predlagajo stečaj/prisilno poravnavo</t>
  </si>
  <si>
    <t>Število predlaganih stečajev/prisilnih poravnav za d.n.o. v enem letu</t>
  </si>
  <si>
    <t>Vložitev predloga za stečaj/PP</t>
  </si>
  <si>
    <t>IO-20</t>
  </si>
  <si>
    <t>Vsi družbeniki d.n.o. vložijo prijavo prenehanja d.n.o. za vpis v SReg</t>
  </si>
  <si>
    <t>Število prijav za vpis prenehanja d.n.o.</t>
  </si>
  <si>
    <t>Vložitev predloga prenehanja za vpis v Sreg</t>
  </si>
  <si>
    <t>IO-21</t>
  </si>
  <si>
    <t xml:space="preserve">Spremembe v osebah družbenikov d.n.o. (nadaljevanje s samo enim družbenikom; izločitev družbenika) je treba prijaviti za vpis v SReg </t>
  </si>
  <si>
    <t xml:space="preserve">Število prijav za vpis sprememb v osebah družbenikov d.n.o. </t>
  </si>
  <si>
    <t>Družbeniki prijavijo spremembe za vpis v SReg</t>
  </si>
  <si>
    <t>IO-22</t>
  </si>
  <si>
    <t>Vsi družbeniki d.n.o. prijavijo (spremembe) likvidacijskih upraviteljev d.n.o. in njihovih pooblastil za vpis v SReg</t>
  </si>
  <si>
    <t>AA-22.1.</t>
  </si>
  <si>
    <t xml:space="preserve">Število prijav za vpis likvidacijskih upraviteljev d.n.o. </t>
  </si>
  <si>
    <t>Enako kot število začetkov likvidacijskih postopkov v enem letu</t>
  </si>
  <si>
    <t>Predložitev vloge SReg</t>
  </si>
  <si>
    <t>Predložitev podpisov likvidacijskih upraviteljev v hrambo Sreg</t>
  </si>
  <si>
    <t>IO-23</t>
  </si>
  <si>
    <t>Likvidacijski upravitelj mora sestaviti začetni in končni obračun (d.n.o.)</t>
  </si>
  <si>
    <t>AA-23.1.</t>
  </si>
  <si>
    <t>Število začetkov in koncev likvidacijskih postopkov v enem letu</t>
  </si>
  <si>
    <t>Število začetkov likvidacijskih postopkov * 2</t>
  </si>
  <si>
    <t>Likvidacijski upravitelj sestavi začetni in končni obračun</t>
  </si>
  <si>
    <t xml:space="preserve">
(132)</t>
  </si>
  <si>
    <t>IO-28</t>
  </si>
  <si>
    <t>Likvidacijski upravitelji prijavijo izbris d.n.o. iz Sreg</t>
  </si>
  <si>
    <t>Število prijav za izbris d.n.o. iz Sreg v enem letu</t>
  </si>
  <si>
    <t>Po končani likvidaciji likvidacijski upravitelji vložijo predlog za prijavo izbrisa družbe iz Sreg</t>
  </si>
  <si>
    <t>29
(403,405 - 522,576)</t>
  </si>
  <si>
    <t>IO-24</t>
  </si>
  <si>
    <t>Poslovod.družbe sprejme sklep o prenehanju družbe in likvidaciji in ga pošlje Sreg (d.d., d.o.o., k.d.d.)</t>
  </si>
  <si>
    <t>5,8,9</t>
  </si>
  <si>
    <t>403,405 - 522,576</t>
  </si>
  <si>
    <t>Število sklepov o prenehanju družbe in likvidaciji v enem letu</t>
  </si>
  <si>
    <t xml:space="preserve">Predložitev dokumentacije za vpis začetka likvidacije v Sreg </t>
  </si>
  <si>
    <t>30.
(410,413,418 - 522,576)</t>
  </si>
  <si>
    <t>IO-25</t>
  </si>
  <si>
    <t>ADMINISTR. STR.</t>
  </si>
  <si>
    <t>ADMINISTR. BREME</t>
  </si>
  <si>
    <t>korekcijski faktor</t>
  </si>
  <si>
    <t>AA-46.4</t>
  </si>
  <si>
    <t>IO-47</t>
  </si>
  <si>
    <t>AA-47.1</t>
  </si>
  <si>
    <t>AA-47.2</t>
  </si>
  <si>
    <t>AA-47.3</t>
  </si>
  <si>
    <t>IO-48</t>
  </si>
  <si>
    <t>AA-48.1</t>
  </si>
  <si>
    <t>AA-48.2</t>
  </si>
  <si>
    <t>AA-48.3</t>
  </si>
  <si>
    <t>IO-49</t>
  </si>
  <si>
    <t>AA-49.1</t>
  </si>
  <si>
    <t>AA-49.2</t>
  </si>
  <si>
    <t>AA-49.3</t>
  </si>
  <si>
    <t>AA-49.4</t>
  </si>
  <si>
    <t>IO-50</t>
  </si>
  <si>
    <t>AA-50.1</t>
  </si>
  <si>
    <t>AA-50.2</t>
  </si>
  <si>
    <t>AA-50.3</t>
  </si>
  <si>
    <t>AA-50.4</t>
  </si>
  <si>
    <t>AA-50.5</t>
  </si>
  <si>
    <t>AA-51.1</t>
  </si>
  <si>
    <t>AA-51.2</t>
  </si>
  <si>
    <t>IO-51</t>
  </si>
  <si>
    <t>IO-52</t>
  </si>
  <si>
    <t>AA-52.1</t>
  </si>
  <si>
    <t>AA-52.2</t>
  </si>
  <si>
    <t>IO-53</t>
  </si>
  <si>
    <t>AA-53.1</t>
  </si>
  <si>
    <t>AA-53.2</t>
  </si>
  <si>
    <t>IO-54</t>
  </si>
  <si>
    <t>AA-54.1</t>
  </si>
  <si>
    <t>AA-54.2</t>
  </si>
  <si>
    <t>AA-54.3</t>
  </si>
  <si>
    <t>AA-54.4</t>
  </si>
  <si>
    <t>AA-54.5</t>
  </si>
  <si>
    <t>IO-55</t>
  </si>
  <si>
    <t>AA-55.1</t>
  </si>
  <si>
    <t>AA-55.2</t>
  </si>
  <si>
    <t>AA-55.3</t>
  </si>
  <si>
    <t>AA-55.4</t>
  </si>
  <si>
    <t>AA-55.5</t>
  </si>
  <si>
    <t>AA-55.6</t>
  </si>
  <si>
    <t>IO-56</t>
  </si>
  <si>
    <t>AA-56.1</t>
  </si>
  <si>
    <t>AA-56.2</t>
  </si>
  <si>
    <t>AA-56.3</t>
  </si>
  <si>
    <t>AA-56.4</t>
  </si>
  <si>
    <t>IO-57</t>
  </si>
  <si>
    <t>AA-57.1</t>
  </si>
  <si>
    <t>AA-57.2</t>
  </si>
  <si>
    <t>AA-57.3</t>
  </si>
  <si>
    <t>IO-58</t>
  </si>
  <si>
    <t>AA-58.1</t>
  </si>
  <si>
    <t>AA-58.2</t>
  </si>
  <si>
    <t>AA-58.3</t>
  </si>
  <si>
    <t>IO-59</t>
  </si>
  <si>
    <t>AA-59.1</t>
  </si>
  <si>
    <t>AA-59.2</t>
  </si>
  <si>
    <t>AA-59.3</t>
  </si>
  <si>
    <t>AA-59.4</t>
  </si>
  <si>
    <t>IO-60</t>
  </si>
  <si>
    <t>AA-60.1</t>
  </si>
  <si>
    <t>AA-60.2</t>
  </si>
  <si>
    <t>AA-60.3</t>
  </si>
  <si>
    <t>AA-60.4</t>
  </si>
  <si>
    <t>AA-60.5</t>
  </si>
  <si>
    <t>IO-61</t>
  </si>
  <si>
    <t>AA-61.1</t>
  </si>
  <si>
    <t>AA-61.2</t>
  </si>
  <si>
    <t>AA-61.3</t>
  </si>
  <si>
    <t>IO-62</t>
  </si>
  <si>
    <t>AA-62.1</t>
  </si>
  <si>
    <t>AA-62.2</t>
  </si>
  <si>
    <t>AA-62.3</t>
  </si>
  <si>
    <t>IO-63</t>
  </si>
  <si>
    <t>AA-63.1</t>
  </si>
  <si>
    <t>AA-63.2</t>
  </si>
  <si>
    <t>AA-63.3</t>
  </si>
  <si>
    <t>AA-63.4</t>
  </si>
  <si>
    <t>IO-64</t>
  </si>
  <si>
    <t>AA-64.1</t>
  </si>
  <si>
    <t>AA-64.2</t>
  </si>
  <si>
    <t>AA-64.3</t>
  </si>
  <si>
    <t>AA-64.4</t>
  </si>
  <si>
    <t>AA-64.5</t>
  </si>
  <si>
    <t>AA-64.6</t>
  </si>
  <si>
    <t>IO-65</t>
  </si>
  <si>
    <t>AA-65.1</t>
  </si>
  <si>
    <t>AA-65.2</t>
  </si>
  <si>
    <t>IO-66</t>
  </si>
  <si>
    <t>AA-66.1</t>
  </si>
  <si>
    <t>AA-66.2</t>
  </si>
  <si>
    <t>IO-67</t>
  </si>
  <si>
    <t>AA-67.1</t>
  </si>
  <si>
    <t>AA-67.2</t>
  </si>
  <si>
    <t>AA-67.3</t>
  </si>
  <si>
    <t>IO-68</t>
  </si>
  <si>
    <t>AA-68.1</t>
  </si>
  <si>
    <t>AA-68.2</t>
  </si>
  <si>
    <t>AA-68.3</t>
  </si>
  <si>
    <t>IO-69</t>
  </si>
  <si>
    <t>AA-69.1</t>
  </si>
  <si>
    <t>AA-69.2</t>
  </si>
  <si>
    <t>AA-69.3</t>
  </si>
  <si>
    <t>AA-69.4</t>
  </si>
  <si>
    <t>IO-70</t>
  </si>
  <si>
    <t>AA-70.1</t>
  </si>
  <si>
    <t>AA-70.2</t>
  </si>
  <si>
    <t>AA-70.3</t>
  </si>
  <si>
    <t>IO-71</t>
  </si>
  <si>
    <t>AA-71.1</t>
  </si>
  <si>
    <t>AA-71.2</t>
  </si>
  <si>
    <t>AA-71.3</t>
  </si>
  <si>
    <t>IO-72</t>
  </si>
  <si>
    <t>AA-72.1</t>
  </si>
  <si>
    <t>AA-72.2</t>
  </si>
  <si>
    <t>AA-72.3</t>
  </si>
  <si>
    <t>IO-73</t>
  </si>
  <si>
    <t>AA-73.1</t>
  </si>
  <si>
    <t>AA-73.2</t>
  </si>
  <si>
    <t>AA-73.3</t>
  </si>
  <si>
    <t>AA-73.4</t>
  </si>
  <si>
    <t>AA-74.1</t>
  </si>
  <si>
    <t>AA-74.2</t>
  </si>
  <si>
    <t>AA-74.3</t>
  </si>
  <si>
    <t>IO-75</t>
  </si>
  <si>
    <t>AA-75.1</t>
  </si>
  <si>
    <t>AA-75.2</t>
  </si>
  <si>
    <t>AA-75.3</t>
  </si>
  <si>
    <t>AA-75.4</t>
  </si>
  <si>
    <t>IO-76</t>
  </si>
  <si>
    <t>AA-76.1</t>
  </si>
  <si>
    <t>AA-76.2</t>
  </si>
  <si>
    <t>IO-77</t>
  </si>
  <si>
    <t>AA-77.1</t>
  </si>
  <si>
    <t>AA-77.2</t>
  </si>
  <si>
    <t>AA-77.3</t>
  </si>
  <si>
    <t>IO-78</t>
  </si>
  <si>
    <t>AA-78.1</t>
  </si>
  <si>
    <t>AA-78.2</t>
  </si>
  <si>
    <t>AA-78.3</t>
  </si>
  <si>
    <t>AA-78.4</t>
  </si>
  <si>
    <t>AA-78.5</t>
  </si>
  <si>
    <t>AA-78.6</t>
  </si>
  <si>
    <t>IO-79</t>
  </si>
  <si>
    <t>AA-79.1</t>
  </si>
  <si>
    <t>AA-79.2</t>
  </si>
  <si>
    <t>IO-80</t>
  </si>
  <si>
    <t>AA-80.1</t>
  </si>
  <si>
    <t>AA-80.2</t>
  </si>
  <si>
    <t>IO-81</t>
  </si>
  <si>
    <t>AA-81.1</t>
  </si>
  <si>
    <t>AA-81.2</t>
  </si>
  <si>
    <t>IO-82</t>
  </si>
  <si>
    <t>AA-82.1</t>
  </si>
  <si>
    <t>AA-82.2</t>
  </si>
  <si>
    <t>IO-83</t>
  </si>
  <si>
    <t>AA-83.1</t>
  </si>
  <si>
    <t>AA-83.2</t>
  </si>
  <si>
    <t>AA-83.3</t>
  </si>
  <si>
    <t>AA-83.4</t>
  </si>
  <si>
    <t>AA-83.5</t>
  </si>
  <si>
    <t>AA-83.6</t>
  </si>
  <si>
    <t>AA-83.7</t>
  </si>
  <si>
    <t>AA-84.1</t>
  </si>
  <si>
    <t>AA-84.2</t>
  </si>
  <si>
    <t>AA-85.1</t>
  </si>
  <si>
    <t>AA-85.2</t>
  </si>
  <si>
    <t>AA-85.3</t>
  </si>
  <si>
    <t>AA-87.1</t>
  </si>
  <si>
    <t>AA-87.2</t>
  </si>
  <si>
    <t>AA-87.3</t>
  </si>
  <si>
    <t>AA-88.1</t>
  </si>
  <si>
    <t>AA-88.2</t>
  </si>
  <si>
    <t>AA-88.3</t>
  </si>
  <si>
    <t>AA-88.4</t>
  </si>
  <si>
    <t>AA-88.5</t>
  </si>
  <si>
    <t>AA-88.6</t>
  </si>
  <si>
    <t>AA-88.7</t>
  </si>
  <si>
    <t>IO-89</t>
  </si>
  <si>
    <t>AA-89.1</t>
  </si>
  <si>
    <t>AA-89.2</t>
  </si>
  <si>
    <t>AA-90.1</t>
  </si>
  <si>
    <t>AA-90.2</t>
  </si>
  <si>
    <t>AA-90.3</t>
  </si>
  <si>
    <t>AA-90.4</t>
  </si>
  <si>
    <t>IO-90</t>
  </si>
  <si>
    <t>IO-91</t>
  </si>
  <si>
    <t>AA-91.1</t>
  </si>
  <si>
    <t>AA-91.2</t>
  </si>
  <si>
    <t>AA-91.3</t>
  </si>
  <si>
    <t>AA-91.4</t>
  </si>
  <si>
    <t>IO-92</t>
  </si>
  <si>
    <t>AA-92.1</t>
  </si>
  <si>
    <t>AA-92.2</t>
  </si>
  <si>
    <t>AA-92.3</t>
  </si>
  <si>
    <t>IO-93</t>
  </si>
  <si>
    <t>AA-93.1</t>
  </si>
  <si>
    <t>AA-93.2</t>
  </si>
  <si>
    <t>AA-93.3</t>
  </si>
  <si>
    <t>AA-93.4</t>
  </si>
  <si>
    <t>AA-93.5</t>
  </si>
  <si>
    <t>AA-93.6</t>
  </si>
  <si>
    <t>AA-93.7</t>
  </si>
  <si>
    <t>IO-94</t>
  </si>
  <si>
    <t>AA-94.1</t>
  </si>
  <si>
    <t>AA-94.2</t>
  </si>
  <si>
    <t>AA-94.3</t>
  </si>
  <si>
    <t>IO-95</t>
  </si>
  <si>
    <t>AA-95.1</t>
  </si>
  <si>
    <t>AA-95.2</t>
  </si>
  <si>
    <t>AA-95.3</t>
  </si>
  <si>
    <t>IO-96</t>
  </si>
  <si>
    <t>AA-96.1</t>
  </si>
  <si>
    <t>AA-96.2</t>
  </si>
  <si>
    <t>AA-96.3</t>
  </si>
  <si>
    <t>AA-96.4</t>
  </si>
  <si>
    <t>IO-97</t>
  </si>
  <si>
    <t>AA-97.1</t>
  </si>
  <si>
    <t>AA-97.2</t>
  </si>
  <si>
    <t>AA-97.3</t>
  </si>
  <si>
    <t>AA-98.1</t>
  </si>
  <si>
    <t>AA-98.2</t>
  </si>
  <si>
    <t>AA-98.3</t>
  </si>
  <si>
    <t>AA-98.4</t>
  </si>
  <si>
    <t>AA-98.5</t>
  </si>
  <si>
    <t>AA-98.6</t>
  </si>
  <si>
    <t>AA-98.7</t>
  </si>
  <si>
    <t>AA-99.1</t>
  </si>
  <si>
    <t>AA-99.2</t>
  </si>
  <si>
    <t>IO-100</t>
  </si>
  <si>
    <t>AA-100.1</t>
  </si>
  <si>
    <t>AA-100.2</t>
  </si>
  <si>
    <t>AA-100.3</t>
  </si>
  <si>
    <t>AA-100.4</t>
  </si>
  <si>
    <t>IO-102</t>
  </si>
  <si>
    <t>IO-103</t>
  </si>
  <si>
    <t>AA-103.1</t>
  </si>
  <si>
    <t>AA-102.1</t>
  </si>
  <si>
    <t>AA-102.2</t>
  </si>
  <si>
    <t>AA-102.3</t>
  </si>
  <si>
    <t>AA-103.2</t>
  </si>
  <si>
    <t>AA-103.3</t>
  </si>
  <si>
    <t>AA-103.4</t>
  </si>
  <si>
    <t>AA-103.5</t>
  </si>
  <si>
    <t>AA-103.6</t>
  </si>
  <si>
    <t>AA-103.7</t>
  </si>
  <si>
    <t>IO-104</t>
  </si>
  <si>
    <t>AA-104.1</t>
  </si>
  <si>
    <t>AA-104.2</t>
  </si>
  <si>
    <t>AA-104.3</t>
  </si>
  <si>
    <t>IO-105</t>
  </si>
  <si>
    <t>AA-105.1</t>
  </si>
  <si>
    <t>AA-105.2</t>
  </si>
  <si>
    <t>AA-105.3</t>
  </si>
  <si>
    <t>IO-106</t>
  </si>
  <si>
    <t>AA-106.1</t>
  </si>
  <si>
    <t>AA-106.2</t>
  </si>
  <si>
    <t>AA-106.3</t>
  </si>
  <si>
    <t>AA-106.4</t>
  </si>
  <si>
    <t>AA-106.5</t>
  </si>
  <si>
    <t>AA-106.6</t>
  </si>
  <si>
    <t>AA-106.7</t>
  </si>
  <si>
    <t>IO-107</t>
  </si>
  <si>
    <t>AA-107.1</t>
  </si>
  <si>
    <t>AA-107.2</t>
  </si>
  <si>
    <t>AA-107.3</t>
  </si>
  <si>
    <t>IO-108</t>
  </si>
  <si>
    <t>AA-108.1</t>
  </si>
  <si>
    <t>AA-108.2</t>
  </si>
  <si>
    <t>AA-108.3</t>
  </si>
  <si>
    <t>IO-109</t>
  </si>
  <si>
    <t>AA-109.1</t>
  </si>
  <si>
    <t>AA-109.2</t>
  </si>
  <si>
    <t>AA-109.3</t>
  </si>
  <si>
    <t>AA-109.4</t>
  </si>
  <si>
    <t>AA-109.5</t>
  </si>
  <si>
    <t>AA-109.6</t>
  </si>
  <si>
    <t>AA-109.7</t>
  </si>
  <si>
    <t>AA-109.8</t>
  </si>
  <si>
    <t>IO-110</t>
  </si>
  <si>
    <t>AA-110.1</t>
  </si>
  <si>
    <t>AA-110.2</t>
  </si>
  <si>
    <t>AA-110.3</t>
  </si>
  <si>
    <t>IO-111</t>
  </si>
  <si>
    <t>AA-111.1</t>
  </si>
  <si>
    <t>AA-111.2</t>
  </si>
  <si>
    <t>AA-111.3</t>
  </si>
  <si>
    <t>IO-112</t>
  </si>
  <si>
    <t>AA-112.1</t>
  </si>
  <si>
    <t>AA-112.2</t>
  </si>
  <si>
    <t>AA-112.3</t>
  </si>
  <si>
    <t>AA-112.4</t>
  </si>
  <si>
    <t>AA-112.5</t>
  </si>
  <si>
    <t>AA-112.6</t>
  </si>
  <si>
    <t>AA-112.7</t>
  </si>
  <si>
    <t>IO-113</t>
  </si>
  <si>
    <t>AA-113.1</t>
  </si>
  <si>
    <t>AA-113.2</t>
  </si>
  <si>
    <t>AA-113.3</t>
  </si>
  <si>
    <t>IO-114</t>
  </si>
  <si>
    <t>AA-114.1</t>
  </si>
  <si>
    <t>AA-114.2</t>
  </si>
  <si>
    <t>AA-114.3</t>
  </si>
  <si>
    <t>IO-115</t>
  </si>
  <si>
    <t>AA-115.1</t>
  </si>
  <si>
    <t>AA-115.2</t>
  </si>
  <si>
    <t>AA-115.3</t>
  </si>
  <si>
    <t>IO-116</t>
  </si>
  <si>
    <t>AA-116.1</t>
  </si>
  <si>
    <t>AA-116.2</t>
  </si>
  <si>
    <t>AA-116.3</t>
  </si>
  <si>
    <t>IO-117</t>
  </si>
  <si>
    <t>AA 117.1</t>
  </si>
  <si>
    <t>AA 117.2</t>
  </si>
  <si>
    <t>IO-118</t>
  </si>
  <si>
    <t>AA-118.1</t>
  </si>
  <si>
    <t>AA-118.2</t>
  </si>
  <si>
    <t>AA-118.3</t>
  </si>
  <si>
    <t>AA-118.4</t>
  </si>
  <si>
    <t>AA-118.5</t>
  </si>
  <si>
    <t>AA-118.6</t>
  </si>
  <si>
    <t>AA-118.7</t>
  </si>
  <si>
    <t>AA-118.8</t>
  </si>
  <si>
    <t>AA-118.9</t>
  </si>
  <si>
    <t>AA-118.10</t>
  </si>
  <si>
    <t>AA-118.11</t>
  </si>
  <si>
    <t>AA-118.12</t>
  </si>
  <si>
    <t>IO-119</t>
  </si>
  <si>
    <t>AA-119.1</t>
  </si>
  <si>
    <t>AA-119.2</t>
  </si>
  <si>
    <t>AA-119.3</t>
  </si>
  <si>
    <t>AA-120.1</t>
  </si>
  <si>
    <t>AA-120.2</t>
  </si>
  <si>
    <t>AA-120.3</t>
  </si>
  <si>
    <t>IO-121</t>
  </si>
  <si>
    <t>AA-121.1</t>
  </si>
  <si>
    <t>AA-121.2</t>
  </si>
  <si>
    <t>AA-121.3</t>
  </si>
  <si>
    <t>IO-122</t>
  </si>
  <si>
    <t>AA-122.1</t>
  </si>
  <si>
    <t>AA-122.2</t>
  </si>
  <si>
    <t>AA-122.3</t>
  </si>
  <si>
    <t>IO-123</t>
  </si>
  <si>
    <t>AA-123.1</t>
  </si>
  <si>
    <t>AA-123.2</t>
  </si>
  <si>
    <t>IO-124</t>
  </si>
  <si>
    <t>AA-124.1</t>
  </si>
  <si>
    <t>AA-124.2</t>
  </si>
  <si>
    <t>IO-125</t>
  </si>
  <si>
    <t>AA-125.1</t>
  </si>
  <si>
    <t>AA-125.2</t>
  </si>
  <si>
    <t>AA-125.3</t>
  </si>
  <si>
    <t>AA-125.4</t>
  </si>
  <si>
    <t>AA-125.5</t>
  </si>
  <si>
    <t>AA-125.6</t>
  </si>
  <si>
    <t>AA-125.7</t>
  </si>
  <si>
    <t>AA-125.8</t>
  </si>
  <si>
    <t>AA-125.9</t>
  </si>
  <si>
    <t>IO-126</t>
  </si>
  <si>
    <t>AA-126.1</t>
  </si>
  <si>
    <t>AA-126.2</t>
  </si>
  <si>
    <t>AA-126.3</t>
  </si>
  <si>
    <t>AA-126.4</t>
  </si>
  <si>
    <t>AA-126.5</t>
  </si>
  <si>
    <t>AA-126.6</t>
  </si>
  <si>
    <t>AA-126.7</t>
  </si>
  <si>
    <t>AA-126.8</t>
  </si>
  <si>
    <t>AA-126.9</t>
  </si>
  <si>
    <t>AA-126.10</t>
  </si>
  <si>
    <t>AA-126.11</t>
  </si>
  <si>
    <t>AA-126.12</t>
  </si>
  <si>
    <t>IO-127</t>
  </si>
  <si>
    <t>AA-127.1</t>
  </si>
  <si>
    <t>AA-127.2</t>
  </si>
  <si>
    <t>AA-127.3</t>
  </si>
  <si>
    <t>IO-128</t>
  </si>
  <si>
    <t>AA-128.1</t>
  </si>
  <si>
    <t>AA-128.2</t>
  </si>
  <si>
    <t>AA-128.3</t>
  </si>
  <si>
    <t>IO-129</t>
  </si>
  <si>
    <t>AA-129.1</t>
  </si>
  <si>
    <t>AA-129.2</t>
  </si>
  <si>
    <t>AA-129.3</t>
  </si>
  <si>
    <t>IO-130</t>
  </si>
  <si>
    <t>AA-130.1</t>
  </si>
  <si>
    <t>AA-130.2</t>
  </si>
  <si>
    <t>AA-130.3</t>
  </si>
  <si>
    <t>IO-131</t>
  </si>
  <si>
    <t>AA-131.1</t>
  </si>
  <si>
    <t>AA-131.2</t>
  </si>
  <si>
    <t>IO-132</t>
  </si>
  <si>
    <t>AA-132.1</t>
  </si>
  <si>
    <t>AA-132.2</t>
  </si>
  <si>
    <t>IO-133</t>
  </si>
  <si>
    <t>AA-133.1</t>
  </si>
  <si>
    <t>AA-133.2</t>
  </si>
  <si>
    <t>AA-133.3</t>
  </si>
  <si>
    <t>AA-133.4</t>
  </si>
  <si>
    <t>AA-133.5</t>
  </si>
  <si>
    <t>AA-133.6</t>
  </si>
  <si>
    <t>AA-133.7</t>
  </si>
  <si>
    <t>AA-133.8</t>
  </si>
  <si>
    <t>AA-133.9</t>
  </si>
  <si>
    <t>IO-134</t>
  </si>
  <si>
    <t>AA-134.1</t>
  </si>
  <si>
    <t>AA-134.2</t>
  </si>
  <si>
    <t>AA-134.3</t>
  </si>
  <si>
    <t>AA-134.4</t>
  </si>
  <si>
    <t>AA-134.5</t>
  </si>
  <si>
    <t>AA-134.6</t>
  </si>
  <si>
    <t>AA-134.7</t>
  </si>
  <si>
    <t>AA-134.8</t>
  </si>
  <si>
    <t>AA-134.9</t>
  </si>
  <si>
    <t>IO-135</t>
  </si>
  <si>
    <t>AA-135.1</t>
  </si>
  <si>
    <t>AA-135.2</t>
  </si>
  <si>
    <t>AA-135.3</t>
  </si>
  <si>
    <t>IO-136</t>
  </si>
  <si>
    <t>AA-136.1</t>
  </si>
  <si>
    <t>AA-136.2</t>
  </si>
  <si>
    <t>AA-136.3</t>
  </si>
  <si>
    <t>IO-137</t>
  </si>
  <si>
    <t>AA-137.1</t>
  </si>
  <si>
    <t>AA-137.2</t>
  </si>
  <si>
    <t>AA-137.3</t>
  </si>
  <si>
    <t>IO-138</t>
  </si>
  <si>
    <t>AA-138.1</t>
  </si>
  <si>
    <t>AA-138.2</t>
  </si>
  <si>
    <t>AA-138.3</t>
  </si>
  <si>
    <t>IO-139</t>
  </si>
  <si>
    <t>AA-139.1</t>
  </si>
  <si>
    <t>AA-139.2</t>
  </si>
  <si>
    <t>IO-140</t>
  </si>
  <si>
    <t>AA-140.1</t>
  </si>
  <si>
    <t>AA-140.2</t>
  </si>
  <si>
    <t>IO-141</t>
  </si>
  <si>
    <t>AA-141.1</t>
  </si>
  <si>
    <t>AA-141.2</t>
  </si>
  <si>
    <t>IO-142</t>
  </si>
  <si>
    <t>AA-142.1</t>
  </si>
  <si>
    <t>AA-142.2</t>
  </si>
  <si>
    <t>AA-142.3</t>
  </si>
  <si>
    <t>AA-142.4</t>
  </si>
  <si>
    <t>AA-142.5</t>
  </si>
  <si>
    <t>AA-142.6</t>
  </si>
  <si>
    <t>AA-142.7</t>
  </si>
  <si>
    <t>AA-142.8</t>
  </si>
  <si>
    <t>AA-142.9</t>
  </si>
  <si>
    <t>IO-143</t>
  </si>
  <si>
    <t>AA-143.1</t>
  </si>
  <si>
    <t>AA-143.2</t>
  </si>
  <si>
    <t>AA-143.3</t>
  </si>
  <si>
    <t>IO-144</t>
  </si>
  <si>
    <t>AA-144.1</t>
  </si>
  <si>
    <t>AA-144.2</t>
  </si>
  <si>
    <t>AA-144.3</t>
  </si>
  <si>
    <t>AA-144.4</t>
  </si>
  <si>
    <t>IO-145</t>
  </si>
  <si>
    <t>AA-145.1</t>
  </si>
  <si>
    <t>AA-145.2</t>
  </si>
  <si>
    <t>AA-145.3</t>
  </si>
  <si>
    <t>AA-145.4</t>
  </si>
  <si>
    <t>IO-146</t>
  </si>
  <si>
    <t>AA-146.1</t>
  </si>
  <si>
    <t>IO-147</t>
  </si>
  <si>
    <t>AA-147.1</t>
  </si>
  <si>
    <t>AA-147.2</t>
  </si>
  <si>
    <t>AA-147.3</t>
  </si>
  <si>
    <t>AA-147.4</t>
  </si>
  <si>
    <t>AA-147.5</t>
  </si>
  <si>
    <t>AA-147.6</t>
  </si>
  <si>
    <t>IO-148</t>
  </si>
  <si>
    <t>AA-148.1</t>
  </si>
  <si>
    <t>AA-148.2</t>
  </si>
  <si>
    <t>AA-148.3</t>
  </si>
  <si>
    <t>AA-148.4</t>
  </si>
  <si>
    <t>AA-148.5</t>
  </si>
  <si>
    <t>AA-148.6</t>
  </si>
  <si>
    <t>AA-148.7</t>
  </si>
  <si>
    <t>IO-149</t>
  </si>
  <si>
    <t>AA-149.1</t>
  </si>
  <si>
    <t>AA-149.2</t>
  </si>
  <si>
    <t>AA-149.3</t>
  </si>
  <si>
    <t>IO-150</t>
  </si>
  <si>
    <t>AA-150.1</t>
  </si>
  <si>
    <t>AA-150.2</t>
  </si>
  <si>
    <t>AA-150.3</t>
  </si>
  <si>
    <t>IO-151</t>
  </si>
  <si>
    <t>AA-151.1</t>
  </si>
  <si>
    <t>AA-151.2</t>
  </si>
  <si>
    <t>AA-151.3</t>
  </si>
  <si>
    <t>IO-152</t>
  </si>
  <si>
    <t>AA-153.1</t>
  </si>
  <si>
    <t>AA-153.2</t>
  </si>
  <si>
    <t>AA-155.1</t>
  </si>
  <si>
    <t>AA-155.2</t>
  </si>
  <si>
    <t>AA-155.3</t>
  </si>
  <si>
    <t>AA-155.4</t>
  </si>
  <si>
    <t>AA-155.5</t>
  </si>
  <si>
    <t>AA-155.6</t>
  </si>
  <si>
    <t>AA-155.7</t>
  </si>
  <si>
    <t>AA-162.1</t>
  </si>
  <si>
    <t>AA-162.2</t>
  </si>
  <si>
    <t>AA-163.1</t>
  </si>
  <si>
    <t>AA-163.2</t>
  </si>
  <si>
    <t>AA-164.1</t>
  </si>
  <si>
    <t>AA-164.2</t>
  </si>
  <si>
    <t>AA-164.3</t>
  </si>
  <si>
    <t>AA-165.1</t>
  </si>
  <si>
    <t>AA-165.2</t>
  </si>
  <si>
    <t>AA-165.3</t>
  </si>
  <si>
    <t>AA-165.4</t>
  </si>
  <si>
    <t>AA-166.1</t>
  </si>
  <si>
    <t>AA-166.2</t>
  </si>
  <si>
    <t>AA-172.1</t>
  </si>
  <si>
    <t>AA-172.2</t>
  </si>
  <si>
    <t>AA-172.3</t>
  </si>
  <si>
    <t>AA-172.4</t>
  </si>
  <si>
    <t>AA-172.5</t>
  </si>
  <si>
    <t>AA-173.1</t>
  </si>
  <si>
    <t>AA-173.2</t>
  </si>
  <si>
    <t>AA-174.1</t>
  </si>
  <si>
    <t>AA-174.2</t>
  </si>
  <si>
    <t>AA-174.3</t>
  </si>
  <si>
    <t>AA-175.1</t>
  </si>
  <si>
    <t>AA-175.2</t>
  </si>
  <si>
    <t>AA-176.1</t>
  </si>
  <si>
    <t>AA-176.2</t>
  </si>
  <si>
    <t>AA-176.3</t>
  </si>
  <si>
    <t>AA-176.4</t>
  </si>
  <si>
    <t>AA-177.1</t>
  </si>
  <si>
    <t>AA-177.2</t>
  </si>
  <si>
    <t>AA-177.3</t>
  </si>
  <si>
    <t>AA-178.1</t>
  </si>
  <si>
    <t>AA-178.2</t>
  </si>
  <si>
    <t>IO-179</t>
  </si>
  <si>
    <t>AA-179.1</t>
  </si>
  <si>
    <t>AA-179.2</t>
  </si>
  <si>
    <t>AA-179.3</t>
  </si>
  <si>
    <t>IO-180</t>
  </si>
  <si>
    <t>AA-180.1</t>
  </si>
  <si>
    <t>AA-180.2</t>
  </si>
  <si>
    <t>AA-180.3</t>
  </si>
  <si>
    <t>IO-181</t>
  </si>
  <si>
    <t>AA-181.1</t>
  </si>
  <si>
    <t>AA-181.2</t>
  </si>
  <si>
    <t>AA-181.3</t>
  </si>
  <si>
    <t>AA-181.4</t>
  </si>
  <si>
    <t>AA-182.1</t>
  </si>
  <si>
    <t>AA-182.2</t>
  </si>
  <si>
    <t>AA-182.3</t>
  </si>
  <si>
    <t>AA-183.1</t>
  </si>
  <si>
    <t>AA-183.2</t>
  </si>
  <si>
    <t>AA-183.3</t>
  </si>
  <si>
    <t>AA-183.4</t>
  </si>
  <si>
    <t>AA-183.5</t>
  </si>
  <si>
    <t>AA-184.1</t>
  </si>
  <si>
    <t>AA-184.2</t>
  </si>
  <si>
    <t>AA-184.3</t>
  </si>
  <si>
    <t>AA-185.1</t>
  </si>
  <si>
    <t>AA-185.2</t>
  </si>
  <si>
    <t>AA-185.3</t>
  </si>
  <si>
    <t>AA-185.4</t>
  </si>
  <si>
    <t>AA-186.1</t>
  </si>
  <si>
    <t>AA-186.2</t>
  </si>
  <si>
    <t>AA-186.3</t>
  </si>
  <si>
    <t>AA-187.1</t>
  </si>
  <si>
    <t>AA-187.2</t>
  </si>
  <si>
    <t>AA-187.3</t>
  </si>
  <si>
    <t>AA-188.1</t>
  </si>
  <si>
    <t>AA-188.2</t>
  </si>
  <si>
    <t>AA-188.3</t>
  </si>
  <si>
    <t>AA-189.1</t>
  </si>
  <si>
    <t>AA-189.2</t>
  </si>
  <si>
    <t>AA-189.3</t>
  </si>
  <si>
    <t>AA-190.1</t>
  </si>
  <si>
    <t>AA-190.2</t>
  </si>
  <si>
    <t>AA-190.3</t>
  </si>
  <si>
    <t>AA-191.1</t>
  </si>
  <si>
    <t>AA-191.2</t>
  </si>
  <si>
    <t>AA-191.3</t>
  </si>
  <si>
    <t>AA-191.4</t>
  </si>
  <si>
    <t>AA-191.5</t>
  </si>
  <si>
    <t>AA-192.1</t>
  </si>
  <si>
    <t>AA-192.2</t>
  </si>
  <si>
    <t>AA-192.3</t>
  </si>
  <si>
    <t>AA-192.4</t>
  </si>
  <si>
    <t>AA-192.5</t>
  </si>
  <si>
    <t>AA-192.6</t>
  </si>
  <si>
    <t>AA-192.7</t>
  </si>
  <si>
    <t>AA-192.8</t>
  </si>
  <si>
    <t>AA-192.9</t>
  </si>
  <si>
    <t>AA-192.10</t>
  </si>
  <si>
    <t>AA-192.11</t>
  </si>
  <si>
    <t>AA-193.1</t>
  </si>
  <si>
    <t>AA-193.2</t>
  </si>
  <si>
    <t>AA-193.3</t>
  </si>
  <si>
    <t>AA-193.4</t>
  </si>
  <si>
    <t>AA-194.1</t>
  </si>
  <si>
    <t>AA-194.2</t>
  </si>
  <si>
    <t>AA-195.1</t>
  </si>
  <si>
    <t>AA-195.2</t>
  </si>
  <si>
    <t>AA-196.1</t>
  </si>
  <si>
    <t>AA-196.2</t>
  </si>
  <si>
    <t>AA-196.3</t>
  </si>
  <si>
    <t>AA-197.1</t>
  </si>
  <si>
    <t>AA-197.2</t>
  </si>
  <si>
    <t>AA-197.3</t>
  </si>
  <si>
    <t>AA-198.1</t>
  </si>
  <si>
    <t>AA-198.2</t>
  </si>
  <si>
    <t>AA-199.1</t>
  </si>
  <si>
    <t>AA-199.2</t>
  </si>
  <si>
    <t>AA-199.3</t>
  </si>
  <si>
    <t>AA-199.4</t>
  </si>
  <si>
    <t>AA-200.1</t>
  </si>
  <si>
    <t>AA-200.2</t>
  </si>
  <si>
    <t>AA-201.1</t>
  </si>
  <si>
    <t>AA-201.2</t>
  </si>
  <si>
    <t>AA-201.3</t>
  </si>
  <si>
    <t>AA-202.1</t>
  </si>
  <si>
    <t>AA-202.2</t>
  </si>
  <si>
    <t>AA-202.3</t>
  </si>
  <si>
    <t>AA-203.1</t>
  </si>
  <si>
    <t>AA-203.2</t>
  </si>
  <si>
    <t>AA-204.1</t>
  </si>
  <si>
    <t>AA-204.2</t>
  </si>
  <si>
    <t>AA-205.1</t>
  </si>
  <si>
    <t>AA-205.2</t>
  </si>
  <si>
    <t>AA-206.1</t>
  </si>
  <si>
    <t>AA-206.2</t>
  </si>
  <si>
    <t>AA-207.1</t>
  </si>
  <si>
    <t>AA-207.2</t>
  </si>
  <si>
    <t>AA-207.3</t>
  </si>
  <si>
    <t>AA-208.1</t>
  </si>
  <si>
    <t>AA-208.2</t>
  </si>
  <si>
    <t>AA-208.3</t>
  </si>
  <si>
    <t>AA-208.4</t>
  </si>
  <si>
    <t>AA-208.5</t>
  </si>
  <si>
    <t>AA-209.1</t>
  </si>
  <si>
    <t>AA-209.2</t>
  </si>
  <si>
    <t>AA-210.1</t>
  </si>
  <si>
    <t>AA-210.2</t>
  </si>
  <si>
    <t>AA-210.3</t>
  </si>
  <si>
    <t>AA-210.4</t>
  </si>
  <si>
    <t>AA-210.5</t>
  </si>
  <si>
    <t>AA-211.1</t>
  </si>
  <si>
    <t>AA-211.2</t>
  </si>
  <si>
    <t>AA-211.3</t>
  </si>
  <si>
    <t>AA-211.4</t>
  </si>
  <si>
    <t>AA-212.1</t>
  </si>
  <si>
    <t>AA-212.2</t>
  </si>
  <si>
    <t>AA-212.3</t>
  </si>
  <si>
    <t>AA-213.1</t>
  </si>
  <si>
    <t>AA-213.2</t>
  </si>
  <si>
    <t>AA-213.3</t>
  </si>
  <si>
    <t>AA-214.1</t>
  </si>
  <si>
    <t>AA-214.2</t>
  </si>
  <si>
    <t>AA-215.1</t>
  </si>
  <si>
    <t>AA-215.2</t>
  </si>
  <si>
    <t>AA-215.3</t>
  </si>
  <si>
    <t>AA-215.4</t>
  </si>
  <si>
    <t>AA-216.1</t>
  </si>
  <si>
    <t>AA-216.2</t>
  </si>
  <si>
    <t>AA-217.1</t>
  </si>
  <si>
    <t>AA-217.2</t>
  </si>
  <si>
    <t>AA-218.1</t>
  </si>
  <si>
    <t>AA-218.2</t>
  </si>
  <si>
    <t>AA-219.1</t>
  </si>
  <si>
    <t>AA-219.2</t>
  </si>
  <si>
    <t>AA-219.3</t>
  </si>
  <si>
    <t>AA-220.1</t>
  </si>
  <si>
    <t>AA-220.2</t>
  </si>
  <si>
    <t>AA-221.1</t>
  </si>
  <si>
    <t>AA-221.2</t>
  </si>
  <si>
    <t>AA-222.1</t>
  </si>
  <si>
    <t>AA-222.2</t>
  </si>
  <si>
    <t>AA-223.1</t>
  </si>
  <si>
    <t>AA-223.2</t>
  </si>
  <si>
    <t>AA-223.3</t>
  </si>
  <si>
    <t>AA-224.1</t>
  </si>
  <si>
    <t>AA-224.2</t>
  </si>
  <si>
    <t>AA-225.1</t>
  </si>
  <si>
    <t>AA-225.2</t>
  </si>
  <si>
    <t>AA-226.1</t>
  </si>
  <si>
    <t>AA-226.2</t>
  </si>
  <si>
    <t>AA-227.1</t>
  </si>
  <si>
    <t>AA-227.2</t>
  </si>
  <si>
    <t>AA-227.3</t>
  </si>
  <si>
    <t>AA-227.4</t>
  </si>
  <si>
    <t>AA-228.1</t>
  </si>
  <si>
    <t>AA-228.2</t>
  </si>
  <si>
    <t>AA-228.3</t>
  </si>
  <si>
    <t>AA-229.1</t>
  </si>
  <si>
    <t>AA-229.2</t>
  </si>
  <si>
    <t>AA-229.3</t>
  </si>
  <si>
    <t>AA-230.1</t>
  </si>
  <si>
    <t>AA-230.2</t>
  </si>
  <si>
    <t>AA-230.3</t>
  </si>
  <si>
    <t xml:space="preserve">1.2. PRIPOJITVE DELNIŠKIH DRUŽB - POSEBNE DOLOČBE </t>
  </si>
  <si>
    <t>Družba pridobi revizorjevo poročilo o reviziji povečanja osnovnega kapitala</t>
  </si>
  <si>
    <t>Število pripojitev s predhodnim povečanjem osnovnega kapitala v enem letu</t>
  </si>
  <si>
    <t xml:space="preserve">Ocenili, da se v 30% primerov pripojitev prevzemne družbe predhodno dokapitalizirajo  / 30% števila družb, ki so bile izbrisane iz PRS zaradi pripojitve v letu 2009 </t>
  </si>
  <si>
    <t xml:space="preserve">Družba pridobi revizorjevo poročilo o reviziji povečanja osnovnega kapitala, ki je bilo izvedno za namen izvedbe pripojitve </t>
  </si>
  <si>
    <t xml:space="preserve">1.3. SPOJITVE DELNIŠKIH DRUŽB - POSEBNE DOLOČBE </t>
  </si>
  <si>
    <t>Organi vodenja/nadzora prijavijo vpis na podlagi spojitve d.d. nastale nove družbe v Sreg</t>
  </si>
  <si>
    <t>Število spojitev delniških družb</t>
  </si>
  <si>
    <t>Število spojitev delniških družb v letu 2009 po podatkih AJPES</t>
  </si>
  <si>
    <t>Poslovodstvo družbe pridobi revizorjevo poročilo o reviziji pogodbe o ustanovitvi</t>
  </si>
  <si>
    <t>Člani organov vodenja/nadzora izdelajo izjavo o ustanovitvi d.d. s stvarnimi vložki in jo objavijo v UL RS in glasilu družbe</t>
  </si>
  <si>
    <t>Člani organov vodenja/nadzora izdelajo izjavo o ustanovitvi d.d. s stvarnimi vložki v obliki VP (priloga: potrdilo o tehtanem povprečju enotnega tečaja) in jo objavijo v UL RS in glasilu družbe</t>
  </si>
  <si>
    <t>Izjava 5 A4 listov + strošek objave v Ur. l. 3.000 znakov (0,0348 EUR na znak brez DDV)</t>
  </si>
  <si>
    <t xml:space="preserve">Poslovodstvo vloži predlog za vpis pogodbe o ustanovitvi v Sreg </t>
  </si>
  <si>
    <t>2. ZDRUŽITVE KOMANDITNIH DELNIŠKIH DRUŽB Z DELNIŠKIMI DRUŽBAMI IN KOMANDITNIMI DELNIŠKIMI DRUŽBAMI (Za združitev k.d.d. in d.d. oziorma k.d.d se smiselno uporabljajo določbe ZGD o združitvi d.d.)</t>
  </si>
  <si>
    <t>2.1. PRIPOJITVE IN SPOJITVE KOMANDITNIH DELNIŠKIH DRUŽB - SKUPNE DOLOČBE</t>
  </si>
  <si>
    <t>Poslovodstva udeleženih družb izvedejo postopek pripojitve / spojitve komanditne delniške družbe</t>
  </si>
  <si>
    <t>Število pri združitvah udeleženih komanditnih delniških družb</t>
  </si>
  <si>
    <t>Število spojitev komanditnih delniških družb v letu 2009 po podatkih AJPES</t>
  </si>
  <si>
    <t>Število združitev komanditnih delniških družb</t>
  </si>
  <si>
    <t>NS/poslovodstvo vloži predlog za imenovanje pripojitvenega / spojitvenge revizorja</t>
  </si>
  <si>
    <t>Število združitev komanditnih delniških družb  brez poenostavljenih združitev</t>
  </si>
  <si>
    <t>Število združitev komanditnih delniških družb brez poenostavljenih združitev</t>
  </si>
  <si>
    <t>Poslovodstva pri združitvi udeleženih družb Sreg-u predložijo predlog za vpis pripojitve</t>
  </si>
  <si>
    <t xml:space="preserve">število združitev x 2 </t>
  </si>
  <si>
    <t>Število delničarjev in udeleženih komanditnih delniških družb v poenostavljenih združitvah</t>
  </si>
  <si>
    <t>Število udeleženih komanditnih delniških družb v poenostavljenih združitvah</t>
  </si>
  <si>
    <t>Število ponujenih denarnih odpravnin pri združitvah komanditnih delniških družb</t>
  </si>
  <si>
    <t xml:space="preserve">1.2. PRIPOJITVE KOMANDITNIH DELNIŠKIH DRUŽB - POSEBNE DOLOČBE </t>
  </si>
  <si>
    <t xml:space="preserve">1.3. SPOJITVE KOMANDITNIH DELNIŠKIH DRUŽB - POSEBNE DOLOČBE </t>
  </si>
  <si>
    <t>Organi vodenja/nadzora prijavijo vpis na podlagi spojitve k.d.d. nastale nove družbe v Sreg</t>
  </si>
  <si>
    <t>Število spojitev komanditnih delniških družb</t>
  </si>
  <si>
    <t xml:space="preserve">Poslovodstvo vloži predlog za vpis pogodbe o poustanovitvi v Sreg </t>
  </si>
  <si>
    <t>3. ZDRUŽITVE DRUŽB Z OMEJENO ODGOVORNOSTJO (Za združitev d.o.o. se smiselno uporabljajo določbe ZGD o združitvi d.d. (581-616.člen ZGD), razen kadar ZGD ne določa drugače)</t>
  </si>
  <si>
    <t>3. 1. PRIPOJITVE IN SPOJITVE DRUŽB Z OMEJENO ODGOVORNOSTJO - SKUPNE DOLOČBE (Smislena uporaba določb 581-616 ZGD za delniške družbe)</t>
  </si>
  <si>
    <t>Število pri združitvah udeleženih družb z omejeno odgovornostjo</t>
  </si>
  <si>
    <t>2XŠtevilo prenehanj d.o.o. zaradi spojitve ali pripojitve v letu 2009; AJPES</t>
  </si>
  <si>
    <t>Število združitev družb z omejeno odgovornostjo</t>
  </si>
  <si>
    <t>Število prenehanj d.o.o. zaradi spojitve ali pripojitve v letu 2009; AJPES</t>
  </si>
  <si>
    <t>Število združitev družb z omejeno odgovornostjo brez poenostavljenih združitev</t>
  </si>
  <si>
    <t>Ocenjujemo, da se vse mikro d.o.o. združijo po poenostavljenem postopku, teh pa je bilo po podatkih AJPES v letu 2009 97, preostalih združitev je 45</t>
  </si>
  <si>
    <t>Število pri združitvah udeleženih družb z omejeno odgovornostjo, ki imajo nadzorni svet</t>
  </si>
  <si>
    <t>Ocenjujemo, da imajo vse velike in srednje d.o.o. nadzorni svet / število prenehanj velikih (9) in srednjih (9) d.o.o. zaradi združitve po podatkih AJPES v letu 2009</t>
  </si>
  <si>
    <t>Poslovodstvo vsake udeležene družbe mora vsakemu družbeniku poslati 
(pogodba  o združitvi; letna poročila za zadnja 3 leta; poročila poslovodstva družb; poročilo o reviziji pripojitve; poroč ilo NS o pregledu pripojitve / spojitve)</t>
  </si>
  <si>
    <t>2XŠtevilo prenehanj d.o.o. zaradi spojitve ali pripojitve v letu 2009 x povprečno število družbenikov 4; AJPES</t>
  </si>
  <si>
    <t>Število soglasij upnikov in predstavnikov delavcev k združitvi družb z omejeno odgovornostjo</t>
  </si>
  <si>
    <t>Pri poenostavljeni združitvi se delničarji / družbeniki vsake družbe z izjavo v obliki NZ odpovejo določenim zakonsko določenim pravicam</t>
  </si>
  <si>
    <t>Število udeleženih družb  v poenostavljenih združitvah družb z omejeno odgovornostjo</t>
  </si>
  <si>
    <t>Ocenjujemo, da se vse mikro d.o.o. združijo po poenostavljenem postopku, teh pa je bilo po podatkih AJPES v letu 2009 97</t>
  </si>
  <si>
    <t>Število družbenikov / delničarjev udeleženih družb v poenostavljenih združitvah družb z omejeno odgovornostjo</t>
  </si>
  <si>
    <t>Ocenjujemo, da se vse mikro d.o.o. združijo po poenostavljenem postopku, teh pa je bilo po podatkih AJPES v letu 2009 97; od tega je po naši oceni polovica družb enosebnih družb, ostale pa imajo verjetno 2 družbenika = 97*1,5</t>
  </si>
  <si>
    <t>IO-74</t>
  </si>
  <si>
    <t>Soglasja družbenikov d.o.o. za združitev, dana izven skupščine, mora potrditi notar</t>
  </si>
  <si>
    <t>Število zružitev družb z omejeno odgovornostjo, pri katerih je bilo soglasje družbenikov za združitev dano izven skupščine</t>
  </si>
  <si>
    <t>Ocenjujemo, da so tovrstni primeri nastopajo v največ 10% vseh združitev / 10% števila d.o.o., ki so bile izbrisane iz PRS po patkih AJPES v letu 2009</t>
  </si>
  <si>
    <t xml:space="preserve">Družba pridobi NZ soglasja družbenika k združitvi, danega izven skupščine </t>
  </si>
  <si>
    <t>Število zružitev družb z omejeno odgovornostjo, pri katerih je bilo soglasje družbenikov z združitev dano izven skupščine</t>
  </si>
  <si>
    <t xml:space="preserve">3.2. PRIPOJITVE DRUŽB Z OMEJENO ODGOVORNOSTJO- POSEBNE DOLOČBE </t>
  </si>
  <si>
    <t>Število pripojitev družb z omejeno odgovornostjo s predhodnim povečanjem osnovnega kapitala v enem letu</t>
  </si>
  <si>
    <t xml:space="preserve">3.3. SPOJITVE DRUŽB Z OMEJENO ODGOVORNOSTJO - POSEBNE DOLOČBE </t>
  </si>
  <si>
    <t>Organi vodenja/nadzora prijavijo vpis na podlagi spojitve d.o.o. nastale nove družbe v Sreg</t>
  </si>
  <si>
    <t>Število spojitev družb z omejeno odgovornostjo</t>
  </si>
  <si>
    <t>Prenehanj d.o.o. s spojitvijo je bilo v letu 2009 po podatkih AJPES 1.</t>
  </si>
  <si>
    <r>
      <t>4. ČEZMEJNE ZDRUŽITVE KAPITALS</t>
    </r>
    <r>
      <rPr>
        <b/>
        <sz val="8"/>
        <color indexed="8"/>
        <rFont val="Arial"/>
        <family val="2"/>
      </rPr>
      <t>KIH DRUŽB</t>
    </r>
  </si>
  <si>
    <t xml:space="preserve">4.1. ČEZMEJNE ZDRUŽITVE KAPITALSKIH DRUŽB - POSEBNE DOLOČBE </t>
  </si>
  <si>
    <t>622c</t>
  </si>
  <si>
    <t>IO-84</t>
  </si>
  <si>
    <t>IO-86</t>
  </si>
  <si>
    <t>Poslovodstva ali organi vodenja, ki se čezmejno združujejo, morajo pripraviti notarsko potrjen skupen načrt čezmejne združitve z zak.dol.sest.</t>
  </si>
  <si>
    <t>5,7,8</t>
  </si>
  <si>
    <t>Število čezmejnih združitev</t>
  </si>
  <si>
    <t>Po podatkih AJPES tovrstnih združitev še ni bilo.</t>
  </si>
  <si>
    <t>Poslovodstva ali organi vodenja, ki se čezmejno združujejo, pripravijo notarsko potrjen skupen načrt čezmejne združitve z zak.dol.sest.</t>
  </si>
  <si>
    <t>Načrt čezmejne združitve potrdi notar</t>
  </si>
  <si>
    <t>622d</t>
  </si>
  <si>
    <t>IO-85</t>
  </si>
  <si>
    <t>IO-87</t>
  </si>
  <si>
    <t>Revizor opravi revizijo čezmejne združitve in o tem izdela pisno poročilo</t>
  </si>
  <si>
    <t>Število revizij čezmejnih združitev</t>
  </si>
  <si>
    <t>Poslovodstvo vloži predlog za imenovanje revizorja</t>
  </si>
  <si>
    <t>Poslovodstvo pridobi revizorjevo pisno poročilo o reviziji čezmejne združitve</t>
  </si>
  <si>
    <t>Pri poenostavljeni čezmejni pripojitvi se odpoved določenim pravicam izdela v obliki NZ</t>
  </si>
  <si>
    <t>622d,599</t>
  </si>
  <si>
    <t>622č,622e</t>
  </si>
  <si>
    <t>IO-88</t>
  </si>
  <si>
    <t>622č</t>
  </si>
  <si>
    <t>Poslovodstvo predloži poročilo o čezmejni združitvi predstavniku delavcev ali delavcem (če nimajo predstavnika)</t>
  </si>
  <si>
    <t>Poslovodstvo vsake udeležene družbe predloži načrt o čezmejni združitvi Sreg-u</t>
  </si>
  <si>
    <t>622e</t>
  </si>
  <si>
    <t>Poslovodstvo vsake udeležene družbe objavi obvestilo o predložitvi načrta o čezmejni združitvi Sreg-u</t>
  </si>
  <si>
    <t>Število pri čezmejnih združitvah udeleženih delniških družb</t>
  </si>
  <si>
    <t>Organi vodenja/nadzora pripravijo in izvedejo skupščino, ki bo odločala o soglasju za čezmejno združitev</t>
  </si>
  <si>
    <t>Število udeleženih družb pri čezmejnih združitvah</t>
  </si>
  <si>
    <t>Poslovodstvo vsake udeležene družbe 1 mesec pred zasedanjem skupščine Sreg-u predloži pogodbo o čezmejni združitvi</t>
  </si>
  <si>
    <t>Objava predložitve pogodbe o čezmejni združitvi Sreg-u</t>
  </si>
  <si>
    <t xml:space="preserve">Poslovodstvo vsake udeležene družbe na svojem sedežu omogoči delničarjem vpogled v združitveno dokumentacijo </t>
  </si>
  <si>
    <t>Brezplačen prepis dokumentacije na zahtevo delničarjev</t>
  </si>
  <si>
    <t>Število brezplačnih prepisov dokumentacije</t>
  </si>
  <si>
    <t>622k,622l</t>
  </si>
  <si>
    <t>Organi vodenja/nadzora slovenskih družb, udeleženih v čezmejnih združitvah, opravijo potrebne prijave Sreg-u</t>
  </si>
  <si>
    <t>622k, 622l</t>
  </si>
  <si>
    <t>Število slovenskih družb, udeleženih v čezmejnih združitvah</t>
  </si>
  <si>
    <t>Poslovodstvo družbe, ki s čezmejno združitvijo prenaša svoje premoženje, pravice in obveznosti v drugo DČ, predlaga vpis namere čezmejne združitve v Sreg</t>
  </si>
  <si>
    <t>622k</t>
  </si>
  <si>
    <t>Poslovodstvo družbe, ki izide iz čezmejne združitve obvesti SReg prevzete družbo o izpolnitvi predpostavk za veljavnost združitve v izvirniku in overjenem prevodu</t>
  </si>
  <si>
    <t>Pridobitev izvirnika/NZ obvestila</t>
  </si>
  <si>
    <t>Posredovanje obvestila SReg-u prevzete družbe</t>
  </si>
  <si>
    <t>Poslovodstvo vsake družbe pripravi predlog za vpis čezmejne združitve pri slovenskem SReg</t>
  </si>
  <si>
    <t>622l</t>
  </si>
  <si>
    <t>Zap. št. IO
NOVA</t>
  </si>
  <si>
    <t>Zap. št. AA
NOVA</t>
  </si>
  <si>
    <t>Priprava predloga za vpis ustanovitve družbe z omejeno odgovornostjo in posredovanje preko e-VEM</t>
  </si>
  <si>
    <t>Priprava predloga za vpis ustanovitve  družbe z omejeno odgovornostjo in posredovanje notarju</t>
  </si>
  <si>
    <t>1% od števila družbenikov, ki so zahtevali vpogled</t>
  </si>
  <si>
    <t>Število vpisov GIZ v letu 2009 po podatkih AJPES</t>
  </si>
  <si>
    <t>Število vpisov EGIZ v letu 2009 po podatkih AJPES</t>
  </si>
  <si>
    <t>Število velikih kapitalskih družb, pri katerih je bil uveden postopek stečaja ali likvidacije</t>
  </si>
  <si>
    <t>Število velikih kapitalskih družb izbrisane, zaradi postopka stečaja ali likvidacije v letu 2009 po podatkih AJPES</t>
  </si>
  <si>
    <t>Število srednjih kapitalskih družb, pri katerih je bil uveden postopek stečaja ali likvidacije</t>
  </si>
  <si>
    <t>Število malih kapitalskih družb, pri katerih je bil uveden postopek stečaja ali likvidacije</t>
  </si>
  <si>
    <t>Število veliki samostojnih podjetnikov</t>
  </si>
  <si>
    <t>Število velikih s.p., pri katerih je bil uveden stečaja ali postopek likvidacije</t>
  </si>
  <si>
    <t>Število srednjih s.p., pri katerih je bil uveden postopek stečaja ali likvidacije</t>
  </si>
  <si>
    <t>Število srednjih s.p. izbrisanih, zaradi postopka stečaja ali likvidacije v letu 2009 po podatkih AJPES</t>
  </si>
  <si>
    <t>Število malih in mikro s.p., pri katerih je bil uveden postopek  stečaja ali likvidacije</t>
  </si>
  <si>
    <t>Število malih in mikro s.p. izbrisanih, zaradi postopka stečaja ali likvidacije v letu 2009 po podatkih AJPES</t>
  </si>
  <si>
    <t>Število osebnih družb, pri katerih je bil uveden postopek  stečaja ali likvidacije</t>
  </si>
  <si>
    <t>Število osebnih družb izbrisanih, zaradi postopka stečaja ali likvidacije v letu 2009 po podatkih AJPES</t>
  </si>
  <si>
    <t>Število srednjih kapitalskih družb izbrisane, zaradi postopka stečaja ali likvidacije v letu 2009 po podatkih AJPES (1 d.o.o.)</t>
  </si>
  <si>
    <t>Število malih kapitalskih družb izbrisane, zaradi postopka stečaja ali likvidacije v letu 2009 po podatkih AJPES (2 d.o.o.)</t>
  </si>
  <si>
    <t>Število mikro kapitalskih družb, pri katerih je bil uveden stečaja ali postopek likvidacije</t>
  </si>
  <si>
    <t>Število mikro kapitalskih družb izbrisane, zaradi postopka stečaja ali likvidacije v letu 2009 po podatkih AJPES (227 d.o.o. + 12 d.d.)</t>
  </si>
  <si>
    <t xml:space="preserve">Število velikih s.p. izbrisane, zaradi postopka stečaja ali likvidacije v letu 2009 po podatkih AJPES </t>
  </si>
  <si>
    <t>Podjetniki zaradi javne objave predložijo letna poročila   AJPES-u</t>
  </si>
  <si>
    <t>Družbe zaradi javne objave predložijo letna   AJPES-u</t>
  </si>
  <si>
    <t>Ocenjujemo, da imajo vsi mali in mikro podjetniki poslovno leto enako koledarskemu in se se vsi poslužujejo poenostavitve: označijo, da se podatki, ki jih predložijo po 58. členu uporabijo tudi za potrebe javne objave.</t>
  </si>
  <si>
    <t>Po podatkih AJPES je za leto 2009 posredovalo podatke iz letnih poročil 70.444 podjetnikov. Od tega je 12 sredenje velikih. Stanje števila vseh podjetnikov je višje, vendar podjetniki, ki so po določbah o obdavčitvi dohodkov iz dejavnosti zakona, ki ureja dohodnino, obdavčeni na podlagi ugotovljenega dobička z upoštevanjem normiranih odhodkov, niso dolžni predložiti letnih poročil zaradi javne objave.</t>
  </si>
  <si>
    <t xml:space="preserve">Število malih  kapitalskih družb po stanju na dan 31.12.2009 po podatkih AJPES
147 d.d.
2210  d.o.o.
</t>
  </si>
  <si>
    <t>Število malih  kapitalskih družb po stanju na dan 31.12.2009 po podatkih AJPES
147 d.d.
2210  d.o.o.
Ocenjujemo, da je 50% malih kapitalkih družb takih, da imajo poslovno leto enako koledarskemu in se hkrati poslužujejo poenostavitve: označijo, da se podatki, ki jih predložijo po 58. členu uporabijo tudi za potrebe javne objave.</t>
  </si>
  <si>
    <t>Glej zgoraj.</t>
  </si>
  <si>
    <t>Število osebnih družb, ki predlagajo ločena letna poročila za radi javne objave</t>
  </si>
  <si>
    <t>Družbe zaradi javne objave predložijo letna poročila skupaj z revizorjevim poročilom  AJPES-u</t>
  </si>
  <si>
    <t>Družbe zaradi javne objave predložijo konsolidriana poročila skupaj z revizorjevim poročilom  AJPES-u</t>
  </si>
  <si>
    <t xml:space="preserve">Število velikih kapitalskih družb, ki pripravljajo konsolidirano poročilo </t>
  </si>
  <si>
    <t>Družbe zaradi javne objave predložijo letna  poročila skupaj z revizorjevim poročilom  AJPES-u</t>
  </si>
  <si>
    <t>Letna poročila velikih in srednjih kapitalskih družb, dvojnih družb, majhnih kapitalskih družb v VP na org. trgih,podružnic, združenj z več kot 100 delavci ter konsolidirana poročila  mora pregledati revizor</t>
  </si>
  <si>
    <t>Sodelovanje pri reviziji in pridobitev revizorjevega poročila - letno poročilo</t>
  </si>
  <si>
    <t>Sodelovanje pri reviziji in pridobitev revizorjevega poročila - konsolidirano letno poročilo</t>
  </si>
  <si>
    <t>Število velikih kapitalskih družb, ki pripravljajo konsolidirano poročilo</t>
  </si>
  <si>
    <t>Posredovanje na AJPES - enotni obrazci</t>
  </si>
  <si>
    <t>Število malih kapitalskih družb, ki posredujejo letna poročila v neenotni obliki</t>
  </si>
  <si>
    <t>Število malih kapitalskih družb, ki posredujejo letna poročila na enotnih obrazcih</t>
  </si>
  <si>
    <t>Število mikro kapitalskih družb, ki posredujejo letna poročila na enotnih obrazcih</t>
  </si>
  <si>
    <t>Število mikro kapitalskih družb, ki posredujejo letna poročila v neenotni obliki</t>
  </si>
  <si>
    <t xml:space="preserve">
Število mikro  kapitalskih družb po stanju na dan 31.12.2009 po podatkih AJPES
347 d.d.
51978  d.o.o.
2 k.d.d.
Ocenjujemo, da je 90% mikro kapitalskih družbe takih, da imajo poslovno leto enako koledarskemu in se hkrati poslužujejo poenostavitve: označijo, da se podatki, ki jih predložijo po 58. členu uporabijo tudi za potrebe javne objave.
</t>
  </si>
  <si>
    <t>Število mikro  kapitalskih družb po stanju na dan 31.12.2009 po podatkih AJPES</t>
  </si>
  <si>
    <t>Število malih in mikro samostojnih podjetnikov, ki posredujejo letna poročila na enotnih obrazcih</t>
  </si>
  <si>
    <t>Glej zgoraj</t>
  </si>
  <si>
    <t>Ocenjujemo, da se vse majhne in mikro osebno družbe odločijo za poenostavitev v skladu z 58. členom ZGD in objavo letnih poročil združijo s posredovanjem podatkov.</t>
  </si>
  <si>
    <t>IO-3 d.n.o.</t>
  </si>
  <si>
    <t>IO-3 k.d.</t>
  </si>
  <si>
    <t>IO-3 d.o.o.</t>
  </si>
  <si>
    <t>AA-3 k.d.1</t>
  </si>
  <si>
    <t>AA-3 k.d.2</t>
  </si>
  <si>
    <t>AA-3 k.d.3</t>
  </si>
  <si>
    <t>AA-3 k.d.4</t>
  </si>
  <si>
    <t>AA-3 d.n.o.1</t>
  </si>
  <si>
    <t>AA-3 d.n.o.2</t>
  </si>
  <si>
    <t>AA-3 d.n.o.3</t>
  </si>
  <si>
    <t>AA-3 d.o.o.3</t>
  </si>
  <si>
    <t>AA-3 d.o.o.4</t>
  </si>
  <si>
    <t>AA-3 d.o.o.5</t>
  </si>
  <si>
    <t>AA-3 d.o.o.6</t>
  </si>
  <si>
    <t>AA-3 d.o.o.1</t>
  </si>
  <si>
    <t>AA-3 d.o.o.2</t>
  </si>
  <si>
    <t>IO-4 d.n.o.</t>
  </si>
  <si>
    <t>AA-4 d.n.o.1</t>
  </si>
  <si>
    <t>AA-4 d.n.o.2</t>
  </si>
  <si>
    <t>IO-4 k.d.</t>
  </si>
  <si>
    <t>AA-4 k.d.1</t>
  </si>
  <si>
    <t>AA-4 k.d.2</t>
  </si>
  <si>
    <t>IO-4 d.d.sim</t>
  </si>
  <si>
    <t>AA-15.1</t>
  </si>
  <si>
    <t>AA-15.2</t>
  </si>
  <si>
    <t>AA-4 d.d.sim2</t>
  </si>
  <si>
    <t>IO-4 d.d.suk</t>
  </si>
  <si>
    <t>AA-17.1</t>
  </si>
  <si>
    <t>AA-17.2</t>
  </si>
  <si>
    <t>AA-17.3</t>
  </si>
  <si>
    <t>AA-4 d.d.suk1</t>
  </si>
  <si>
    <t>AA-4 d.d.suk2</t>
  </si>
  <si>
    <t>AA-4 d.d.suk3</t>
  </si>
  <si>
    <t>IO-4 d.d.p</t>
  </si>
  <si>
    <t>AA-4 d.d.p1</t>
  </si>
  <si>
    <t>AA-4 d.d.p2</t>
  </si>
  <si>
    <t>IO-4 k.d.d.</t>
  </si>
  <si>
    <t>AA-4 k.d.d.1</t>
  </si>
  <si>
    <t>AA-4 k.d.d.2</t>
  </si>
  <si>
    <t>IO-4 d.o.o.</t>
  </si>
  <si>
    <t>AA-4 d.o.o.1</t>
  </si>
  <si>
    <t>AA-4 d.o.o.2</t>
  </si>
  <si>
    <t>AA-4 d.o.o.3</t>
  </si>
  <si>
    <t>AA-9.3</t>
  </si>
  <si>
    <t>AA-10.3</t>
  </si>
  <si>
    <t>AA-12.4</t>
  </si>
  <si>
    <t>AA-12.5</t>
  </si>
  <si>
    <t>AA-12.6</t>
  </si>
  <si>
    <t>AA-13.3</t>
  </si>
  <si>
    <t>AA-13.4</t>
  </si>
  <si>
    <t>AA-13.5</t>
  </si>
  <si>
    <t>AA-13.6</t>
  </si>
  <si>
    <t>AA-13.7</t>
  </si>
  <si>
    <t>AA-13.8</t>
  </si>
  <si>
    <t>AA-13.9</t>
  </si>
  <si>
    <t>AA-15.3</t>
  </si>
  <si>
    <t>AA-15.4</t>
  </si>
  <si>
    <t>AA-16.1</t>
  </si>
  <si>
    <t>AA-16.2</t>
  </si>
  <si>
    <t>AA-16.3</t>
  </si>
  <si>
    <t>AA-16.4</t>
  </si>
  <si>
    <t>AA-16.5</t>
  </si>
  <si>
    <t>AA-16.6</t>
  </si>
  <si>
    <t>AA-16.7</t>
  </si>
  <si>
    <t>AA-17.4</t>
  </si>
  <si>
    <t>AA-19.3</t>
  </si>
  <si>
    <t>AA-21.3</t>
  </si>
  <si>
    <t>AA-22.1</t>
  </si>
  <si>
    <t>AA-22.2</t>
  </si>
  <si>
    <t>AA-22.3</t>
  </si>
  <si>
    <t>AA-23.1</t>
  </si>
  <si>
    <t>AA-23.2</t>
  </si>
  <si>
    <t>Imenovanje in odpoklic člana NS preko sodišča</t>
  </si>
  <si>
    <t>AA-28.3</t>
  </si>
  <si>
    <t>AA-29.11</t>
  </si>
  <si>
    <t>AA-29.12</t>
  </si>
  <si>
    <t>AA-31.1</t>
  </si>
  <si>
    <t>AA-31.2</t>
  </si>
  <si>
    <t>AA-31.3</t>
  </si>
  <si>
    <t>AA-31.4</t>
  </si>
  <si>
    <t>AA-31.5</t>
  </si>
  <si>
    <t>AA-32.1</t>
  </si>
  <si>
    <t>AA-32.2</t>
  </si>
  <si>
    <t>AA-32.3</t>
  </si>
  <si>
    <t>AA-32.4</t>
  </si>
  <si>
    <t>AA-34.3</t>
  </si>
  <si>
    <t>AA-34.4</t>
  </si>
  <si>
    <t>AA-34.5</t>
  </si>
  <si>
    <t>AA-35.3</t>
  </si>
  <si>
    <t>AA-35.4</t>
  </si>
  <si>
    <t>AA-35.5</t>
  </si>
  <si>
    <t>AA-43.3</t>
  </si>
  <si>
    <t>AA-45.4</t>
  </si>
  <si>
    <t>AA-45.5</t>
  </si>
  <si>
    <t>AA-48.4</t>
  </si>
  <si>
    <t>Družba družbenika, ki zamuja z vplačilom osnovnega vložka, pisno pozove k vplačilu</t>
  </si>
  <si>
    <t>AA-48.5</t>
  </si>
  <si>
    <t>AA-51.3</t>
  </si>
  <si>
    <t>AA-51.4</t>
  </si>
  <si>
    <t>AA-52.3</t>
  </si>
  <si>
    <t>AA-52.4</t>
  </si>
  <si>
    <t>AA-52.5</t>
  </si>
  <si>
    <t>AA-53.3</t>
  </si>
  <si>
    <t>AA-56.5</t>
  </si>
  <si>
    <t>AA-56.6</t>
  </si>
  <si>
    <t>AA-61.4</t>
  </si>
  <si>
    <t>IO-62 GIZ</t>
  </si>
  <si>
    <t>IO-62 EGIZ</t>
  </si>
  <si>
    <t>AA-62 GIZ.1</t>
  </si>
  <si>
    <t>AA-62 GIZ.2</t>
  </si>
  <si>
    <t>AA-62 GIZ.3</t>
  </si>
  <si>
    <t>AA-62 EGIZ.1</t>
  </si>
  <si>
    <t>AA-62 EGIZ.2</t>
  </si>
  <si>
    <t>AA-62 EGIZ.3</t>
  </si>
  <si>
    <t>AA-65.3</t>
  </si>
  <si>
    <t>AA-66.3</t>
  </si>
  <si>
    <t>AA-66.4</t>
  </si>
  <si>
    <t>Priprava in izvedba skupščine o izključitvi manjšinskih delničarjev</t>
  </si>
  <si>
    <t>AA-69.5</t>
  </si>
  <si>
    <t>AA-69.6</t>
  </si>
  <si>
    <t>IO-74 vkd</t>
  </si>
  <si>
    <t>AA-74 vkd.1</t>
  </si>
  <si>
    <t>AA-74 vkd.2</t>
  </si>
  <si>
    <t>AA-74 vkd.3</t>
  </si>
  <si>
    <t>AA-74 vkd.4</t>
  </si>
  <si>
    <t>AA-74 vkd.5</t>
  </si>
  <si>
    <t>AA-74 vkd.6</t>
  </si>
  <si>
    <t>AA-74 vkd.7</t>
  </si>
  <si>
    <t>IO-75 vkd</t>
  </si>
  <si>
    <t>AA-75 vkd.1</t>
  </si>
  <si>
    <t>AA-75 vkd.2</t>
  </si>
  <si>
    <t>IO-76 vkd</t>
  </si>
  <si>
    <t>AA-76 vkd.1</t>
  </si>
  <si>
    <t>AA-76 vkd.2</t>
  </si>
  <si>
    <t>AA-76 vkd.3</t>
  </si>
  <si>
    <t>AA-76 vkd.4</t>
  </si>
  <si>
    <t>IO-79 vkd</t>
  </si>
  <si>
    <t>1,2,3,4,5,6,7,8,12</t>
  </si>
  <si>
    <t>IO-77 vkd</t>
  </si>
  <si>
    <t>AA-77 vkd.a</t>
  </si>
  <si>
    <t>IO-78 vkd</t>
  </si>
  <si>
    <t>AA-78 vkd.1</t>
  </si>
  <si>
    <t>AA-78 vkd.2</t>
  </si>
  <si>
    <t>AA-78 vkd.3</t>
  </si>
  <si>
    <t>AA-79 vkd.1</t>
  </si>
  <si>
    <t>AA-79 vkd.2</t>
  </si>
  <si>
    <t>AA-79 vkd.3</t>
  </si>
  <si>
    <t>IO-74 skd</t>
  </si>
  <si>
    <t>AA-74 skd.1</t>
  </si>
  <si>
    <t>AA-74 skd.2</t>
  </si>
  <si>
    <t>AA-74 skd.3</t>
  </si>
  <si>
    <t>AA-74 skd.4</t>
  </si>
  <si>
    <t>AA-74 skd.5</t>
  </si>
  <si>
    <t>AA-74 skd.6</t>
  </si>
  <si>
    <t>AA-74 skd.7</t>
  </si>
  <si>
    <t>IO-75 skd</t>
  </si>
  <si>
    <t>AA-75 skd.1</t>
  </si>
  <si>
    <t>AA-75 skd.2</t>
  </si>
  <si>
    <t>IO-76 skd</t>
  </si>
  <si>
    <t>AA-76 skd.1</t>
  </si>
  <si>
    <t>AA-76 skd.2</t>
  </si>
  <si>
    <t>AA-76 skd.3</t>
  </si>
  <si>
    <t>AA-76 skd.4</t>
  </si>
  <si>
    <t>IO-77 skd</t>
  </si>
  <si>
    <t>AA-77skd.1</t>
  </si>
  <si>
    <t>AA-77skd.2</t>
  </si>
  <si>
    <t>AA-77skd.3</t>
  </si>
  <si>
    <t>AA-77skd.4</t>
  </si>
  <si>
    <t>IO-78 skd</t>
  </si>
  <si>
    <t>AA-78 skd.1</t>
  </si>
  <si>
    <t>AA-78 skd.2</t>
  </si>
  <si>
    <t>AA-78 skd.3</t>
  </si>
  <si>
    <t>IO-79 skd</t>
  </si>
  <si>
    <t>AA-79 skd.1</t>
  </si>
  <si>
    <t>AA-79 skd.2</t>
  </si>
  <si>
    <t>AA-79 skd.3</t>
  </si>
  <si>
    <t>IO-74 mkd</t>
  </si>
  <si>
    <t>AA-74 mkd.1</t>
  </si>
  <si>
    <t>AA-74 mkd.3</t>
  </si>
  <si>
    <t>AA-74 mkd.4</t>
  </si>
  <si>
    <t>AA-74 mkd.5</t>
  </si>
  <si>
    <t>AA-74 mkd.6</t>
  </si>
  <si>
    <t>AA-74 mkd.7</t>
  </si>
  <si>
    <t>IO-75 mkd</t>
  </si>
  <si>
    <t>AA-75 mkd.1</t>
  </si>
  <si>
    <t>AA-75 mkd.2</t>
  </si>
  <si>
    <t>IO-76 mkd</t>
  </si>
  <si>
    <t>AA-76 mkd.1</t>
  </si>
  <si>
    <t>AA-76 mkd.2</t>
  </si>
  <si>
    <t>AA-76 mkd.3</t>
  </si>
  <si>
    <t>AA-76 mkd.4</t>
  </si>
  <si>
    <t>IO-77 mkd</t>
  </si>
  <si>
    <t>AA-77 mkd.1</t>
  </si>
  <si>
    <t>AA-77 mkd.2</t>
  </si>
  <si>
    <t>AA-77 mkd.3</t>
  </si>
  <si>
    <t>AA-77 mkd.4</t>
  </si>
  <si>
    <t>IO-78 mkd</t>
  </si>
  <si>
    <t>AA-78 mkd.1</t>
  </si>
  <si>
    <t>AA-78 mkd.2</t>
  </si>
  <si>
    <t>AA-78 mkd.4</t>
  </si>
  <si>
    <t>IO-79 mkd</t>
  </si>
  <si>
    <t>AA-79 mkd.1</t>
  </si>
  <si>
    <t>AA-79 mkd.2</t>
  </si>
  <si>
    <t>AA-79 mkd.3</t>
  </si>
  <si>
    <t>IO-74 mikd</t>
  </si>
  <si>
    <t>AA-74 mikd.1</t>
  </si>
  <si>
    <t>AA-74 mikd.3</t>
  </si>
  <si>
    <t>AA-74 mikd.4</t>
  </si>
  <si>
    <t>AA-74 mikd.5</t>
  </si>
  <si>
    <t>AA-74 mikd.6</t>
  </si>
  <si>
    <t>AA-74 mikd.7</t>
  </si>
  <si>
    <t>AA-75 mikd.1</t>
  </si>
  <si>
    <t>AA-75 mikd.2</t>
  </si>
  <si>
    <t>IO-76 mikd</t>
  </si>
  <si>
    <t>IO-75 mikd</t>
  </si>
  <si>
    <t>AA-76 mikd.1</t>
  </si>
  <si>
    <t>AA-76 mikd.2</t>
  </si>
  <si>
    <t>AA-76 mikd.3</t>
  </si>
  <si>
    <t>AA-76 mikd.4</t>
  </si>
  <si>
    <t>IO-77 mikd</t>
  </si>
  <si>
    <t>AA-77 mikd.1</t>
  </si>
  <si>
    <t>AA-77 mikd.2</t>
  </si>
  <si>
    <t>AA-77 mikd.3</t>
  </si>
  <si>
    <t>AA-77 mikd.4</t>
  </si>
  <si>
    <t>IO-78 mikd</t>
  </si>
  <si>
    <t>AA-78 mikd.1</t>
  </si>
  <si>
    <t>AA-78 mikd.2</t>
  </si>
  <si>
    <t>AA-78 mikd.3</t>
  </si>
  <si>
    <t>AA-78 mikd.4</t>
  </si>
  <si>
    <t>IO-79 mikd</t>
  </si>
  <si>
    <t>AA-79 mikd.1</t>
  </si>
  <si>
    <t>AA-79 mikd.2</t>
  </si>
  <si>
    <t>AA-79 mikd.3</t>
  </si>
  <si>
    <t>IO-74 v.s.p.</t>
  </si>
  <si>
    <t>AA-74 v.s.p.1</t>
  </si>
  <si>
    <t>AA-74 v.s.p.3</t>
  </si>
  <si>
    <t>AA-74 v.s.p.4</t>
  </si>
  <si>
    <t>AA-74 v.s.p.5</t>
  </si>
  <si>
    <t>AA-74 v.s.p.6</t>
  </si>
  <si>
    <t>AA-74 v.s.p.7</t>
  </si>
  <si>
    <t>IO-77 s.s.p.</t>
  </si>
  <si>
    <t>AA-78 s.s.p.1</t>
  </si>
  <si>
    <t>AA-78 s.s.p.2</t>
  </si>
  <si>
    <t>IO-78 s.s.p.</t>
  </si>
  <si>
    <t>AA-77 s.s.p.2</t>
  </si>
  <si>
    <t>AA-77 s.s.p.3</t>
  </si>
  <si>
    <t>AA-77 s.s.p.1</t>
  </si>
  <si>
    <t>IO-74 s.s.p.</t>
  </si>
  <si>
    <t>IO-77 v.s.p.</t>
  </si>
  <si>
    <t>AA-77 v.s.p.1</t>
  </si>
  <si>
    <t>AA-77 v.s.p.2</t>
  </si>
  <si>
    <t>AA-77 v.s.p.3</t>
  </si>
  <si>
    <t>IO-78 v.s.p.</t>
  </si>
  <si>
    <t>AA-78 v.s.p.1</t>
  </si>
  <si>
    <t>AA-78 v.s.p.2</t>
  </si>
  <si>
    <t>AA-74 s.p.p.1</t>
  </si>
  <si>
    <t>AA-74 s.p.p.3</t>
  </si>
  <si>
    <t>AA-74 s.p.p.4</t>
  </si>
  <si>
    <t>AA-74 s.p.p.5</t>
  </si>
  <si>
    <t>AA-74 s.p.p.6</t>
  </si>
  <si>
    <t>AA-74 s.p.p.7</t>
  </si>
  <si>
    <t>Posredovanje na AJPES - neenotna oblika</t>
  </si>
  <si>
    <t>AA-78 mkd.</t>
  </si>
  <si>
    <t>AA-78 v.s.p.4</t>
  </si>
  <si>
    <t>AA-78 s.s.p.4</t>
  </si>
  <si>
    <t>IO-74 m.s.p.</t>
  </si>
  <si>
    <t>AA-74 m.s.p.1</t>
  </si>
  <si>
    <t>AA-74 m.s.p.2</t>
  </si>
  <si>
    <t>AA-74 m.s.p.3</t>
  </si>
  <si>
    <t>AA-74 m.s.p.4</t>
  </si>
  <si>
    <t>AA-74 m.s.p.5</t>
  </si>
  <si>
    <t>AA-74 m.s.p.6</t>
  </si>
  <si>
    <t>AA-74 m.s.p.7</t>
  </si>
  <si>
    <t>AA-74 m.s.p.8</t>
  </si>
  <si>
    <t>AA-74 mkd.8</t>
  </si>
  <si>
    <t>AA-74 mikd.8</t>
  </si>
  <si>
    <t>AA-74 s.p.p.8</t>
  </si>
  <si>
    <t>IO-77 m.s.p.</t>
  </si>
  <si>
    <t>AA-77 m.s.p.1</t>
  </si>
  <si>
    <t>AA-77 m.s.p.2</t>
  </si>
  <si>
    <t>AA-77 m.s.p.3</t>
  </si>
  <si>
    <t>IO-78 m.s.p.</t>
  </si>
  <si>
    <t>AA-78 m.s.p.1</t>
  </si>
  <si>
    <t>AA-78 m.s.p.2</t>
  </si>
  <si>
    <t>AA-78 m.s.p.4</t>
  </si>
  <si>
    <t>IO-74 od</t>
  </si>
  <si>
    <t>AA-74 od.1</t>
  </si>
  <si>
    <t>AA-74 od.3</t>
  </si>
  <si>
    <t>AA-74 od.4</t>
  </si>
  <si>
    <t>AA-74 od.5</t>
  </si>
  <si>
    <t>AA-74 od.6</t>
  </si>
  <si>
    <t>AA-74 od.7</t>
  </si>
  <si>
    <t>AA-74 od.8</t>
  </si>
  <si>
    <t>IO-77 od</t>
  </si>
  <si>
    <t>AA-77 od.1</t>
  </si>
  <si>
    <t>AA-77 od.2</t>
  </si>
  <si>
    <t>AA-77 od.3</t>
  </si>
  <si>
    <t>IO-78 od</t>
  </si>
  <si>
    <t>AA-78 od.1</t>
  </si>
  <si>
    <t>AA-78 od.2</t>
  </si>
  <si>
    <t>AA-78 od.4</t>
  </si>
  <si>
    <t>AA-80.3</t>
  </si>
  <si>
    <t>AA-81.3</t>
  </si>
  <si>
    <t>IO-83 d.d.</t>
  </si>
  <si>
    <t>AA-83 d.d.1</t>
  </si>
  <si>
    <t>AA-83 d.d.2</t>
  </si>
  <si>
    <t>AA-83 d.d.3</t>
  </si>
  <si>
    <t>AA-83 d.d.4</t>
  </si>
  <si>
    <t>AA-83 d.d.5</t>
  </si>
  <si>
    <t>AA-83 d.d.6</t>
  </si>
  <si>
    <t>AA-83 d.d.7</t>
  </si>
  <si>
    <t>AA-83 d.d.8</t>
  </si>
  <si>
    <t>AA-83 d.d.9</t>
  </si>
  <si>
    <t>AA-83 d.d.10</t>
  </si>
  <si>
    <t>AA-83 d.d.11</t>
  </si>
  <si>
    <t>AA-83 d.d.12</t>
  </si>
  <si>
    <t>IO-84 d.d.</t>
  </si>
  <si>
    <t>AA-84 d.d.1</t>
  </si>
  <si>
    <t>AA-84 d.d.2</t>
  </si>
  <si>
    <t>AA-84 d.d.3</t>
  </si>
  <si>
    <t>IO-85 d.d.</t>
  </si>
  <si>
    <t>AA-85 d.d.1</t>
  </si>
  <si>
    <t>AA-85 d.d.2</t>
  </si>
  <si>
    <t>AA-85 d.d.3</t>
  </si>
  <si>
    <t>IO-86 d.d.</t>
  </si>
  <si>
    <t>AA-86 d.d.1</t>
  </si>
  <si>
    <t>AA-86 d.d.2</t>
  </si>
  <si>
    <t>AA-86 d.d.3</t>
  </si>
  <si>
    <t>IO-87 d.d.</t>
  </si>
  <si>
    <t>AA-87 d.d.1</t>
  </si>
  <si>
    <t>AA-87 d.d.2</t>
  </si>
  <si>
    <t>AA-87 d.d.3</t>
  </si>
  <si>
    <t>IO-88 d.d.</t>
  </si>
  <si>
    <t>AA-88 d.d.1</t>
  </si>
  <si>
    <t>AA-88 d.d.2</t>
  </si>
  <si>
    <t>IO-89 d.d.</t>
  </si>
  <si>
    <t>AA-89 d.d.1</t>
  </si>
  <si>
    <t>AA-89 d.d.2</t>
  </si>
  <si>
    <t>IO-90 d.d.</t>
  </si>
  <si>
    <t>AA-90 d.d.1</t>
  </si>
  <si>
    <t>AA-90 d.d.2</t>
  </si>
  <si>
    <t>AA-90 d.d.3</t>
  </si>
  <si>
    <t>AA-90 d.d.4</t>
  </si>
  <si>
    <t>AA-90 d.d.5</t>
  </si>
  <si>
    <t>AA-90 d.d.6</t>
  </si>
  <si>
    <t>AA-90 d.d.7</t>
  </si>
  <si>
    <t>AA-90 d.d.8</t>
  </si>
  <si>
    <t>AA-90 d.d.9</t>
  </si>
  <si>
    <t>IO-83 k.d.d</t>
  </si>
  <si>
    <t>AA-83 k.d.d.1</t>
  </si>
  <si>
    <t>AA-83 k.d.d.2</t>
  </si>
  <si>
    <t>AA-83 k.d.d.3</t>
  </si>
  <si>
    <t>AA-83 k.d.d.4</t>
  </si>
  <si>
    <t>AA-83 k.d.d.5</t>
  </si>
  <si>
    <t>AA-83 k.d.d.6</t>
  </si>
  <si>
    <t>AA-83 k.d.d.7</t>
  </si>
  <si>
    <t>AA-83 k.d.d.8</t>
  </si>
  <si>
    <t>AA-83 k.d.d.9</t>
  </si>
  <si>
    <t>AA-83 k.d.d.10</t>
  </si>
  <si>
    <t>AA-83 k.d.d.11</t>
  </si>
  <si>
    <t>AA-83 k.d.d.12</t>
  </si>
  <si>
    <t>AA-84 k.d.d.1</t>
  </si>
  <si>
    <t>AA-84 k.d.d.2</t>
  </si>
  <si>
    <t>AA-84 k.d.d.3</t>
  </si>
  <si>
    <t>IO-84 k.d.d.</t>
  </si>
  <si>
    <t>IO-85 k.d.d.</t>
  </si>
  <si>
    <t>AA-85 k.d.d.1</t>
  </si>
  <si>
    <t>AA-85 k.d.d.2</t>
  </si>
  <si>
    <t>AA-85 k.d.d.3</t>
  </si>
  <si>
    <t>AA-86 k.d.d.1</t>
  </si>
  <si>
    <t>AA-86 k.d.d.2</t>
  </si>
  <si>
    <t>AA-86 k.d.d.3</t>
  </si>
  <si>
    <t>AA-87 k.d.d.1</t>
  </si>
  <si>
    <t>AA-87 k.d.d.2</t>
  </si>
  <si>
    <t>AA-87 k.d.d.3</t>
  </si>
  <si>
    <t>AA-88 k.d.d.1</t>
  </si>
  <si>
    <t>AA-88 k.d.d.2</t>
  </si>
  <si>
    <t>IO-86 k.d.d.</t>
  </si>
  <si>
    <t>IO-87 k.d.d.</t>
  </si>
  <si>
    <t>IO-88 k.d.d.</t>
  </si>
  <si>
    <t>AA-89 k.d.d.2</t>
  </si>
  <si>
    <t>AA-90 k.d.d.1</t>
  </si>
  <si>
    <t>AA-90 k.d.d.2</t>
  </si>
  <si>
    <t>AA-90 k.d.d.3</t>
  </si>
  <si>
    <t>AA-90 k.d.d.4</t>
  </si>
  <si>
    <t>AA-90 k.d.d.5</t>
  </si>
  <si>
    <t>AA-90 k.d.d.6</t>
  </si>
  <si>
    <t>AA-90 k.d.d.7</t>
  </si>
  <si>
    <t>AA-90 k.d.d.8</t>
  </si>
  <si>
    <t>AA-90 k.d.d.9</t>
  </si>
  <si>
    <t>IO-90 k.d.d.</t>
  </si>
  <si>
    <t>IO-89 k.d.d.</t>
  </si>
  <si>
    <t>AA-89 k.d.d.1</t>
  </si>
  <si>
    <t>Člani organov vodenja/nadzora izdelajo izjavo o ustanovitvi k.d.d. s stvarnimi vložki v obliki VP (priloga: potrdilo o tehtanem povprečju enotnega tečaja) in jo objavijo v UL RS in glasilu družbe</t>
  </si>
  <si>
    <t>AA-83 d.o.o.1</t>
  </si>
  <si>
    <t>AA-83 d.o.o.2</t>
  </si>
  <si>
    <t>AA-83 d.o.o.3</t>
  </si>
  <si>
    <t>AA-83 d.o.o.4</t>
  </si>
  <si>
    <t>AA-83 d.o.o.5</t>
  </si>
  <si>
    <t>AA-83 d.o.o.6</t>
  </si>
  <si>
    <t>AA-83 d.o.o.9</t>
  </si>
  <si>
    <t>AA-83 d.o.o.10</t>
  </si>
  <si>
    <t>AA-83 d.o.o.12</t>
  </si>
  <si>
    <t>IO-83 d.o.o.</t>
  </si>
  <si>
    <t>AA-84 d.o.o.2</t>
  </si>
  <si>
    <t>AA-84 d.o.o.3</t>
  </si>
  <si>
    <t>AA-84 d.o.o.1</t>
  </si>
  <si>
    <t>IO-84 d.o.o.</t>
  </si>
  <si>
    <t>AA-85 d.o.o.1</t>
  </si>
  <si>
    <t>AA-85 d.o.o.2</t>
  </si>
  <si>
    <t>AA-85 d.o.o.3</t>
  </si>
  <si>
    <t>AA-86 d.o.o.1</t>
  </si>
  <si>
    <t>AA-86 d.o.o.2</t>
  </si>
  <si>
    <t>AA-86 d.o.o.3</t>
  </si>
  <si>
    <t>AA-87 d.o.o.1</t>
  </si>
  <si>
    <t>AA-87 d.o.o.2</t>
  </si>
  <si>
    <t>AA-87 d.o.o.3</t>
  </si>
  <si>
    <t>AA-88 d.o.o.1</t>
  </si>
  <si>
    <t>AA-88 d.o.o.2</t>
  </si>
  <si>
    <t>IO-88 d.o.o.</t>
  </si>
  <si>
    <t>IO-87 d.o.o.</t>
  </si>
  <si>
    <t>IO-86 d.o.o.</t>
  </si>
  <si>
    <t>IO-85 d.o.o.</t>
  </si>
  <si>
    <t>AA-91 d.o.o.1</t>
  </si>
  <si>
    <t>AA-91 d.o.o.2</t>
  </si>
  <si>
    <t>IO-89 d.o.o.</t>
  </si>
  <si>
    <t>AA-89 d.o.o.1</t>
  </si>
  <si>
    <t>AA-89 d.o.o.2</t>
  </si>
  <si>
    <t>AA-90 d.o.o.1</t>
  </si>
  <si>
    <t>AA-90 d.o.o.2</t>
  </si>
  <si>
    <t>AA-90 d.o.o.3</t>
  </si>
  <si>
    <t>AA-90 d.o.o.4</t>
  </si>
  <si>
    <t>AA-90 d.o.o.5</t>
  </si>
  <si>
    <t>AA-90 d.o.o.6</t>
  </si>
  <si>
    <t>AA-90 d.o.o.7</t>
  </si>
  <si>
    <t>AA-90 d.o.o.8</t>
  </si>
  <si>
    <t>AA-90 d.o.o.9</t>
  </si>
  <si>
    <t>Člani organov vodenja/nadzora izdelajo izjavo o ustanovitvi d.o.o. s stvarnimi vložki in jo objavijo v UL RS in glasilu družbe</t>
  </si>
  <si>
    <t>IO-90 d.o.o.</t>
  </si>
  <si>
    <t>Poslovodstvo predloži dokumentacijo o čezmejni združitvi poročilo o čezmejni združitvi predstavniku delavcev/delavcem in Sre4</t>
  </si>
  <si>
    <t>AA-94.4</t>
  </si>
  <si>
    <t>NS vsake udeležene družbe pripravi pisno poročilo o pregledu nameravane spojitve</t>
  </si>
  <si>
    <t>AA-96.5</t>
  </si>
  <si>
    <t>AA-96.6</t>
  </si>
  <si>
    <t>AA-97.4</t>
  </si>
  <si>
    <t>AA-97.5</t>
  </si>
  <si>
    <t>AA-97.6</t>
  </si>
  <si>
    <t>AA-97.7</t>
  </si>
  <si>
    <t>IO-85 čz</t>
  </si>
  <si>
    <t>AA-85 čz.1</t>
  </si>
  <si>
    <t>AA-85 čz.2</t>
  </si>
  <si>
    <t>AA-85 čz.3</t>
  </si>
  <si>
    <t>IO-86 čz</t>
  </si>
  <si>
    <t>AA-86 čz.1</t>
  </si>
  <si>
    <t>AA-86 čz.2</t>
  </si>
  <si>
    <t>AA-86 čz.3</t>
  </si>
  <si>
    <t>IO-87 čz</t>
  </si>
  <si>
    <t>AA-87 čz.1</t>
  </si>
  <si>
    <t>AA-87 čz.2</t>
  </si>
  <si>
    <t>AA-87 čz.3</t>
  </si>
  <si>
    <t>IO-88 čz</t>
  </si>
  <si>
    <t>AA-88 čz.1</t>
  </si>
  <si>
    <t>AA-88 čz.2</t>
  </si>
  <si>
    <t>AA-98 d.d.1</t>
  </si>
  <si>
    <t>AA-98 d.d.2</t>
  </si>
  <si>
    <t>AA-98 d.d.3</t>
  </si>
  <si>
    <t>AA-98 d.d.4</t>
  </si>
  <si>
    <t>AA-98 d.d.5</t>
  </si>
  <si>
    <t>AA-98 d.d.6</t>
  </si>
  <si>
    <t>AA-98 d.d.7</t>
  </si>
  <si>
    <t>AA-98 d.d.8</t>
  </si>
  <si>
    <t>AA-99.3</t>
  </si>
  <si>
    <t>AA-99.4</t>
  </si>
  <si>
    <t>AA-99.5</t>
  </si>
  <si>
    <t>AA-99.6</t>
  </si>
  <si>
    <t>AA-99.7</t>
  </si>
  <si>
    <t>AA-101.1</t>
  </si>
  <si>
    <t>AA-101.2</t>
  </si>
  <si>
    <t>AA-101.3</t>
  </si>
  <si>
    <t>AA-105.4</t>
  </si>
  <si>
    <t>AA-105.5</t>
  </si>
  <si>
    <t>AA-105.6</t>
  </si>
  <si>
    <t>AA-105.7</t>
  </si>
  <si>
    <t>AA-105.8</t>
  </si>
  <si>
    <t>AA-105.9</t>
  </si>
  <si>
    <t>AA-114.4</t>
  </si>
  <si>
    <t>AA-114.5</t>
  </si>
  <si>
    <t>AA-114.6</t>
  </si>
  <si>
    <t>AA-116.4</t>
  </si>
  <si>
    <t>AA-116.5</t>
  </si>
  <si>
    <t>AA-117.1</t>
  </si>
  <si>
    <t>AA-117.2</t>
  </si>
  <si>
    <t>AA-120.4</t>
  </si>
  <si>
    <t>AA-123.3</t>
  </si>
  <si>
    <t>AA-124.</t>
  </si>
  <si>
    <t>AA-127.4</t>
  </si>
  <si>
    <t>AA-127.5</t>
  </si>
  <si>
    <t>AA-129.4</t>
  </si>
  <si>
    <t>AA-131.3</t>
  </si>
  <si>
    <t>AA-132.3</t>
  </si>
  <si>
    <t>AA-135.4</t>
  </si>
  <si>
    <t>AA-135.5</t>
  </si>
  <si>
    <t>AA-136.4</t>
  </si>
  <si>
    <t>AA-136.5</t>
  </si>
  <si>
    <t>AA-136.6</t>
  </si>
  <si>
    <t>AA-136.7</t>
  </si>
  <si>
    <t>AA-136.8</t>
  </si>
  <si>
    <t>AA-136.9</t>
  </si>
  <si>
    <t>AA-136.10</t>
  </si>
  <si>
    <t>AA-136.11</t>
  </si>
  <si>
    <t>AA-137.4</t>
  </si>
  <si>
    <t>AA-140.3</t>
  </si>
  <si>
    <t>AA-141.3</t>
  </si>
  <si>
    <t>AA-143.4</t>
  </si>
  <si>
    <t>AA-146.2</t>
  </si>
  <si>
    <t>AA-146.3</t>
  </si>
  <si>
    <t>AA-152.1</t>
  </si>
  <si>
    <t>AA-152.2</t>
  </si>
  <si>
    <t>AA-152.3</t>
  </si>
  <si>
    <t>AA-152.4</t>
  </si>
  <si>
    <t>AA-152.5</t>
  </si>
  <si>
    <t>AA-154.1</t>
  </si>
  <si>
    <t>AA-154.2</t>
  </si>
  <si>
    <t>AA-154.3</t>
  </si>
  <si>
    <t>AA-154.4</t>
  </si>
  <si>
    <t>AA-154.5</t>
  </si>
  <si>
    <t>AA-156.1</t>
  </si>
  <si>
    <t>AA-156.2</t>
  </si>
  <si>
    <t>AA-156.3</t>
  </si>
  <si>
    <t>AA-157.1</t>
  </si>
  <si>
    <t>AA-157.2</t>
  </si>
  <si>
    <t>AA-157.3</t>
  </si>
  <si>
    <t>AA-158.1</t>
  </si>
  <si>
    <t>AA-158.2</t>
  </si>
  <si>
    <t>AA-159.1</t>
  </si>
  <si>
    <t>AA-159.2</t>
  </si>
  <si>
    <t>AA-159.3</t>
  </si>
  <si>
    <t>AA-159.4</t>
  </si>
  <si>
    <t>AA-160.1</t>
  </si>
  <si>
    <t>AA-160.2</t>
  </si>
  <si>
    <t>AA-161.1</t>
  </si>
  <si>
    <t>AA-161.2</t>
  </si>
  <si>
    <t>AA-163.3</t>
  </si>
  <si>
    <t>AA-167.1</t>
  </si>
  <si>
    <t>AA-167.2</t>
  </si>
  <si>
    <t>AA-167.3</t>
  </si>
  <si>
    <t>AA-168.1</t>
  </si>
  <si>
    <t>AA-168.2</t>
  </si>
  <si>
    <t>AA-169.1</t>
  </si>
  <si>
    <t>AA-169.2</t>
  </si>
  <si>
    <t>AA-170.1</t>
  </si>
  <si>
    <t>AA-170.2</t>
  </si>
  <si>
    <t>AA-171.1</t>
  </si>
  <si>
    <t>AA-171.2</t>
  </si>
  <si>
    <t>AA-171.3</t>
  </si>
  <si>
    <t>AA-171.4</t>
  </si>
  <si>
    <t>AA-173.3</t>
  </si>
  <si>
    <t>AA-4 d.d.sim.1</t>
  </si>
  <si>
    <t>AA-4 d.d.sim.3</t>
  </si>
  <si>
    <t>Vodenje poslovnih knjig - dvostavno knjigovodstvo</t>
  </si>
  <si>
    <t>Število velikih kapitalskih družb po stanju na dan 31.12.2009 po podatkih AJPES</t>
  </si>
  <si>
    <t>Preveritev ujemanja stanja posameznih aktivnih in pasivnih postavk v poslovnih knjigah z dejanskim stanjem - popis</t>
  </si>
  <si>
    <t>Družbe enkrat letno zaključijo poslovne knjige</t>
  </si>
  <si>
    <t>54, 60</t>
  </si>
  <si>
    <t>Izdelava bilance stanja in izkaza poslovnega izida zaradi začetka stečaja ali likvidacije na dan pred uvedbo postopka</t>
  </si>
  <si>
    <t>Trajna hramba poslovnih knjig, računovodskih izakov, letnih poročil</t>
  </si>
  <si>
    <t>56, 680</t>
  </si>
  <si>
    <t>IO-5</t>
  </si>
  <si>
    <t>Družba s sedežem v RS, ki ima podrejene družbe v/zunaj RS mora pripraviti konsolidirano letno poročilo</t>
  </si>
  <si>
    <t>2,3,4,5,6,7,8</t>
  </si>
  <si>
    <t>Ocenjujemo, da je približno polovica velikih družb takih, da imajo vsaj eno podrjeno kapitalsko družbo. 50% stanja velikih kapitaslkih družb po podatkih AJPES na dan 31.12.2009.</t>
  </si>
  <si>
    <t xml:space="preserve">Priprava konsolidiranega letnega poročila </t>
  </si>
  <si>
    <t>57, 572,680</t>
  </si>
  <si>
    <t>IO-6</t>
  </si>
  <si>
    <t>Letna poročila velikih in srednjih kapitalskih družb, dvojnih družb, majhnih kapitalskih družb v VP na org. trgih,podružnic, združenj z več kot 100 delavci  mora pregledati revizor</t>
  </si>
  <si>
    <t>2,3,4,5,6,7,8,9,10,11</t>
  </si>
  <si>
    <t>Sprejem sklepa o izboru revizorja</t>
  </si>
  <si>
    <t>Pravilnik o načinu predložitve letnih poročil in njihove javne objave, Ur.l.RS 47/2008,58/2009)</t>
  </si>
  <si>
    <t>58,59, (3) 60.a</t>
  </si>
  <si>
    <t>IO-7</t>
  </si>
  <si>
    <t>Družbe pošiljajo AJPES-u podatke iz letnih poročil</t>
  </si>
  <si>
    <t>Priprava podatkov o premoženjskem in finančnem poslovanju ter poslovnem izidu v  e-obliki</t>
  </si>
  <si>
    <t>Priprava podatkov o predlogu razporeditve dobička ali obravnavanja izgube ter razporeditev dobička ali obravnavanje izgube, če to ni razvidno iz letnega poročila</t>
  </si>
  <si>
    <t>Posredovanje na AJPES</t>
  </si>
  <si>
    <t xml:space="preserve">Skeniranje letnega poročila </t>
  </si>
  <si>
    <t>2. Srednje kapitalske družbe</t>
  </si>
  <si>
    <t>Število srednjih kapitalskih družb</t>
  </si>
  <si>
    <t>Število srednjih kapitalskih družb po stanju na dan 31.12.2009 po podatkih AJPES
136 d.d.
308 d.o.o.
0 k.d.d.</t>
  </si>
  <si>
    <t xml:space="preserve">Število srednjih kapitalskih družb po stanju na dan 31.12.2009 po podatkih AJPES
</t>
  </si>
  <si>
    <t>Priprava letnega poročila</t>
  </si>
  <si>
    <t>Število srednjih kapitalskih družb, ki pripravljajo konsolidirano poročilo</t>
  </si>
  <si>
    <t>Ocenjujemo, da je približno 30% srednjih družb takih, da imajo vsaj eno podrjeno kapitalsko družbo. 30% stanja srednjih kapitaslkih družb po podatkih AJPES na dan 31.12.2009.</t>
  </si>
  <si>
    <t>Priprava konsolidiranega letnega poročila</t>
  </si>
  <si>
    <t>Število srednjih kapitalskih družb po stanju na dan 31.12.2009 po podatkih AJPES</t>
  </si>
  <si>
    <t>3. Male kapitalske družbe</t>
  </si>
  <si>
    <t>Število malih kapitalskih družb</t>
  </si>
  <si>
    <t>Število malih  kapitalskih družb po stanju na dan 31.12.2009 po podatkih AJPES
147 d.d.
2210  d.o.o.
0 k.d.d.</t>
  </si>
  <si>
    <t xml:space="preserve">Število malih  kapitalskih družb po stanju na dan 31.12.2009 po podatkih AJPES
</t>
  </si>
  <si>
    <t>4.2. ČEZMEJNE PRIPOJITVE IN SPOJITVE KAPITALSKIH DRUŽB - SKUPNE DOLOČBE (Za čezmejne spojitve kapitalskih družb se smiselno uporabljajo določbe o pripojitvi - Uporaba členov od 581 do 615 ZGD)</t>
  </si>
  <si>
    <t>Število čezmejnih združitev kapitalskih družb</t>
  </si>
  <si>
    <t>Število soglasij upnikov in predstavnikov delavcev k združitvi v enem letu</t>
  </si>
  <si>
    <t xml:space="preserve">Število izjav o soglasju k združitvi v obliki NZ upnikov in predstavnikov delavcev </t>
  </si>
  <si>
    <t>Število delničarjev in udeleženih družb v poenostavljenih čezmejnih združitvah</t>
  </si>
  <si>
    <t>Število udeleženih družb v poenostavljenih čezmejnih združitvah</t>
  </si>
  <si>
    <t>Število delničarjev  v poenostavljenih čezmejnih združitvah</t>
  </si>
  <si>
    <t xml:space="preserve">4.3. ČEZMEJNE PRIPOJITVE KAPITALSKIH DRUŽB - POSEBNE DOLOČBE </t>
  </si>
  <si>
    <t xml:space="preserve">4.4. ČEZMEJNE SPOJITVE KAPITALSKIH DRUŽB - POSEBNE DOLOČBE </t>
  </si>
  <si>
    <t>Novoustanovljena družba pripravi statut</t>
  </si>
  <si>
    <t>Število pri pripojitev s predhodnim povečanjem osnovnega kapitala v enem letu</t>
  </si>
  <si>
    <t>Poslovodstvo na podlagi spojitve nastale nove družbe pripravi statut</t>
  </si>
  <si>
    <t>5. DELITVE KAPITALSKI DRUŽB</t>
  </si>
  <si>
    <t>5.1. DELITVE KAPITALSKIH DRUŽB (razdelitev z ustanovitvijo novih družb, razdelitev s prevzemom, izčlenitev z ustanovitvijo novih družb, izčlenitev s prevzemom, oddelitev z ustanovitvijo novih družb, oddelitev s prevzemom) - SKUPNE DOLOČBE</t>
  </si>
  <si>
    <t>624,625,626,627,628</t>
  </si>
  <si>
    <t>IO-98</t>
  </si>
  <si>
    <t>Poslovodstvo prenosne družbe izvede postopek delitve z ustanovitvijo novih družb</t>
  </si>
  <si>
    <t xml:space="preserve">Število delitev kapitalskih družb </t>
  </si>
  <si>
    <t>Števila delitev družb iz PRS ni bilo mogoče pridobiti, saj tovrstnih sprememb ne spremljajo (šifrirajo). Ocenili smo, da je število delitev na splošno manjše kot število združitev in sicer je po naši oceni to razmerje enako 1:5 v korist združitvam. Od tega po naši oceni v 20% iz izločenega dela družbe nastane nova družba, v 80% pa izločeni del prevzame nova družba.
Vseh združitev kapitalskih družb (d.d., d.o.o., k.d.d.) je bilo v letu 157 - 15 d.d. in 142 d.o.o.. Iz tega sklepamo, da je bilo 31 primerov delitev družb, o tega 6 primerov delitev z ustanovitvijo nove družbe in 25 primerov delitev s prevzemom.</t>
  </si>
  <si>
    <t xml:space="preserve">Poslovodstvo prenosne družbe izdela delitveni načrt </t>
  </si>
  <si>
    <t>Notar izdela NZ izjav o ponudbi denarnega doplačila ali odpravnine</t>
  </si>
  <si>
    <t>Poslovodstvo prenosne družbe izdela podrobno pisno poročilo o delitvi</t>
  </si>
  <si>
    <t>NS/poslovodstvo vloži predlog za imenovanje revizorja, ki bo pregledal delitveni načrt</t>
  </si>
  <si>
    <t>Revizor izdela pisno poročilo o reviziji delitve in ga predloži organom vodenja/nadzora prenosne družbe</t>
  </si>
  <si>
    <t>Vsi imetniki deležev prenosne družbe se z izjavo v obliki NZ odpovejo reviziji delitve</t>
  </si>
  <si>
    <t>Število imetnikov deležev prenosnih družb, ki so se odpovedali reviziji delitve</t>
  </si>
  <si>
    <t>Ocenjujemo, da tovrstnih primerov v primeru srednjih in velikih kapitalskih družb praktično ni, pri čemer ocenjujemo, da se večina delitev zgodi v primeru velikih in srednjih družb. Za potrebe analize smo populacijo vseeno ovrednotili z 1.</t>
  </si>
  <si>
    <t>NS prenosne družbe pregleda nameravano delitev in izdela pisno poročilo</t>
  </si>
  <si>
    <t>IO-99</t>
  </si>
  <si>
    <t>IO-101</t>
  </si>
  <si>
    <t>Organi vodenja/nadzora pripravijo in izvedejo skupščino, ki odloča o soglasju za delitev</t>
  </si>
  <si>
    <t>Število delitev kapitalskih družb x 2</t>
  </si>
  <si>
    <t>Poslovodstvo vsake udeležene družbe 1 mesec pred zasedanjem skupščine Sreg-u predloži delitveni načrt</t>
  </si>
  <si>
    <t>Objava predložitve delitvenega načrta Sreg-u</t>
  </si>
  <si>
    <t>5,7</t>
  </si>
  <si>
    <t>Poslovodstvo vsake udeležene družbe na svojem sedežu omogoči delničarjem vpogled v delitveno dokumentacijo (delitveni načrt; LP za zadnja 3 leta; poroč.poslovod.družb; poroč.o reviziji delitve;poroč.NS o pregledu delitve)</t>
  </si>
  <si>
    <t>Število delitev delniških družb in komanditnih delniških družb x 2</t>
  </si>
  <si>
    <t>Razmerje med d.d. in d.o.o., ki nastopajo v postopkih delitve smo enačili z ramerjem, ki velja v postopkih združitve to je približno 1 : 10.</t>
  </si>
  <si>
    <t>Število vabil na skupščino družb z omejeno odgovornostjo, ki  v postopku delitve nastopajo kot prenosna družba</t>
  </si>
  <si>
    <t>Po enakem postopku kot zgoraj smo ocenili, koliko je delitev d.o.o. z ustanovitvijo nove družbe.</t>
  </si>
  <si>
    <t>Brezplačen prepis delitvenega načrta na zahtevo vsakega upnika, sveta delavcev</t>
  </si>
  <si>
    <t>Število prepisov delitvenega načrta</t>
  </si>
  <si>
    <t>Ocenjujemo, da prepis vedno zahteva svet delavcev in vsaj 3 upniki družbe. Posledično je število zahtev po prepisu enako številu delitev kapitalskih družb z ustanovitivijo nove družbe x 3.</t>
  </si>
  <si>
    <t>Izvedba skupščine in izdelava NZ izjave o soglasju skupščine za delitev z vključenim delitvenim načrtom</t>
  </si>
  <si>
    <t>Število notarskih zapisov izjave o soglasju za delitev z vključenim delitvenim načrtom</t>
  </si>
  <si>
    <t>Enako številu delitev kapitalskih družb</t>
  </si>
  <si>
    <t xml:space="preserve">Poslovodstvo prenosne družbe predloži vpis delitve  v SReg </t>
  </si>
  <si>
    <t>AA-101.1.</t>
  </si>
  <si>
    <t>Priprava dokumentacije za vpis delitve v Sreg</t>
  </si>
  <si>
    <t>Prevzeta družba / Novonastala družba imenuje zastopnika za prevzem delnic prevzemne družbe, ki jih je treba zagotoviti delničarjem prevzete družbe / delnic od družb, ki se oddeljujejo</t>
  </si>
  <si>
    <t>Število delitev kapitalskih družb</t>
  </si>
  <si>
    <t>Število soglasij upnikov in predstavnikov delavcev k delitvi kapitalskih družb</t>
  </si>
  <si>
    <t>Število delitev kapitalskih družb x 3</t>
  </si>
  <si>
    <t>Pri poenostavljeni delitvi se delničarji vsake družbe z izjavo v obliki NZ odpovejo določenim zak.dol.pravicam</t>
  </si>
  <si>
    <t>Število delitev kapitalskih družb po enostavnem postopku</t>
  </si>
  <si>
    <t>ocenili, da je 20% delitev kapitalskih družb izvedenih po enostavnem postopku</t>
  </si>
  <si>
    <t>Število delničarjev in udeleženih družb v poenostavljenih delitvah kapitalskih družb</t>
  </si>
  <si>
    <t>Ocena števila delničarjev glede na velikost družbe -večina takih družb je enosebnih.</t>
  </si>
  <si>
    <t>Število delitev kapitalskih družb, pri katerih je bila ponujena denarna odpravnina</t>
  </si>
  <si>
    <t xml:space="preserve">Ocenili, da je v 90% primerov delitev ponujena denarna odpravnina </t>
  </si>
  <si>
    <t>5.2. DELITVE KAPITALSKIH DRUŽB Z USTANOVITVIJO NOVIH DRUŽB (razdelitev z ustanovitvijo novih družb, izčlenitev z ustanovitvijo novih družb, oddelitev z ustanovitvijo novih družb)- POSEBNE DOLOČBE</t>
  </si>
  <si>
    <t>PoslovoOrgani vodenja/nadzora prijavijo vpis na podlagi spojitve d.o.o. nastale nove družbe v Sreg</t>
  </si>
  <si>
    <t>Število delitev kapitalskih družb z ustanovitvijo nove družbe</t>
  </si>
  <si>
    <t>Člani organov vodenja/nadzora izdelajo izjavo o ustanovitvi kapitalske družbe s stvarnimi vložki in jo objavijo v UL RS in glasilu družbe</t>
  </si>
  <si>
    <t>Člani organov vodenja/nadzora izdelajo izjavo o ustanovitvi kapitalske družbe s stvarnimi vložki v obliki VP (priloga: potrdilo o tehtanem povprečju enotnega tečaja) in jo objavijo v UL RS in glasilu družbe</t>
  </si>
  <si>
    <t>5.3. DELITVE KAPITALSKIH DRUŽB S PREVZEMOM (razdelitev s prevzemom, izčlenitev s prevzemom, oddelitev s prevzemom)- POSEBNE DOLOČBE</t>
  </si>
  <si>
    <t>Število delitev kapitalskih družb s prevzemom s predhodnim povečanjem osnovnega kapitala</t>
  </si>
  <si>
    <t>III. MATERIALNE STATUSNE SPREMEMBE PRAVNIH SUBJEKTOV</t>
  </si>
  <si>
    <t>1. PRENOS PREMOŽENJA</t>
  </si>
  <si>
    <t>640 (smiselno 587,581)</t>
  </si>
  <si>
    <t>IO-153</t>
  </si>
  <si>
    <t>IO-156</t>
  </si>
  <si>
    <t>Organi vodenja/nadzora d.d., k.d.d., d.o.o., ki prenašajo svoje premoženje, sklenejo z RS/samoupravno lokalno skupnostjo pogodbo o prenosu premoženja z zak.predpisanimi sestavinami v obliki NZ</t>
  </si>
  <si>
    <t xml:space="preserve">Število d.d., k.d.d., d.o.o., ki prenašajo svoje premoženje kot celoto na RS ali na samoupravno lokalno skupnost v RS </t>
  </si>
  <si>
    <t>Sklenitev pogodbe o prenosu premoženja v obliki NZ</t>
  </si>
  <si>
    <t>640 (smiselno 590)</t>
  </si>
  <si>
    <t>IO-154</t>
  </si>
  <si>
    <t>IO-157</t>
  </si>
  <si>
    <t>Poslovodstvo prevzete kapitalske družbe predlaga izbris iz Sreg zaradi prenosa premoženja na RS/samoupravno lokalno skupnost</t>
  </si>
  <si>
    <t>AA-154.1.</t>
  </si>
  <si>
    <t>Število izbrisov prevzetih kapitalskih družb zaradi prenosa premoženja</t>
  </si>
  <si>
    <t>Izpolnitev predloga za izbris iz Sreg</t>
  </si>
  <si>
    <t>2. PREOBLIKOVANJE DELNIŠKE DRUŽBE V KOMANDITNO DELNIŠKO DRUŽBO</t>
  </si>
  <si>
    <t>IO-155</t>
  </si>
  <si>
    <t>IO-158</t>
  </si>
  <si>
    <t xml:space="preserve">Skupščina d.d. sprejme sklep o preoblikovanju d.d. v k.d.d. </t>
  </si>
  <si>
    <t>Število preoblikovanj d.d. v k.d.d.</t>
  </si>
  <si>
    <t>Skupščina sklepa o preoblikovanju</t>
  </si>
  <si>
    <t>NZ pristopa komplementarjev</t>
  </si>
  <si>
    <t>IO-159</t>
  </si>
  <si>
    <t>Poslovodstvo prijavi preoblikovanje d.d. v k.d.d. za vpis v Sreg</t>
  </si>
  <si>
    <t>AA-156.1.</t>
  </si>
  <si>
    <t xml:space="preserve">Predložitev dokumentacije za prijavo preoblikovanja v SReg </t>
  </si>
  <si>
    <t>3. PREOBLIKOVANJE DELNIŠKE DRUŽBE V ZADRUGO</t>
  </si>
  <si>
    <t>664 (smiselno 642)</t>
  </si>
  <si>
    <t>IO-160</t>
  </si>
  <si>
    <t>Skupščina d.d. sprejme sklep o preoblikovanju d.d. v zadrugo</t>
  </si>
  <si>
    <t>AA-157.1.</t>
  </si>
  <si>
    <t>Število preoblikovanj d.d. v zadrugo</t>
  </si>
  <si>
    <t xml:space="preserve">664 (smiselno 643) </t>
  </si>
  <si>
    <t>IO-161</t>
  </si>
  <si>
    <t>Poslovodstvo prijavi preoblikovanje d.d. v zadrugo za vpis v Sreg</t>
  </si>
  <si>
    <t>AA-158.1.</t>
  </si>
  <si>
    <t>5. PREOBLIKOVANJE D.D. V SE</t>
  </si>
  <si>
    <t>IO-164</t>
  </si>
  <si>
    <t>Poslovodstvo predloži načrt preoblikovanja SReg in o tem objavi obvestilo</t>
  </si>
  <si>
    <t>AA-159.1.</t>
  </si>
  <si>
    <t>Število preoblikovanj d.d. v SE</t>
  </si>
  <si>
    <t xml:space="preserve">Izdelava in predložitev načrta preoblikovanja o združitvi v SE </t>
  </si>
  <si>
    <t>457-460</t>
  </si>
  <si>
    <t>IO-165</t>
  </si>
  <si>
    <t>Skupščina d.d. sprejme sklep o preoblikovanju d.d. v SE</t>
  </si>
  <si>
    <t>AA-160.1.</t>
  </si>
  <si>
    <t>Organ vodenja/nadzora vloži predlog za imenovanje revizorja,ki bo pregledal preoblikovanje</t>
  </si>
  <si>
    <t>Revizor pregleda načrt preoblikovanja in izdela pisno poročilo</t>
  </si>
  <si>
    <t>Poslovodstvo družbe na sedežu delničarjem omogoči vpogled v dokumentacijo</t>
  </si>
  <si>
    <t>Poslovodstvo predlaga vpis preoblikovanja d.d. v SE v Sreg</t>
  </si>
  <si>
    <t>Predložitev dokumentacije za prijavo preoblikovanja za vpis v Sreg</t>
  </si>
  <si>
    <t>6. PREOBLIKOVANJE KAPITALSKE DRUŽBE V  OSEBNO DRUŽBO IN OBRATNO</t>
  </si>
  <si>
    <t>665 (smiselno 642)</t>
  </si>
  <si>
    <t>IO-166</t>
  </si>
  <si>
    <t>Skupščina kapitalske družbe sprejme sklep o preoblikovanju v osebno družbo</t>
  </si>
  <si>
    <t>5,8,7</t>
  </si>
  <si>
    <t>AA-161.1.</t>
  </si>
  <si>
    <t>Število kapitalskih družb, ki se problikujejo v osebne družbe, in obratno</t>
  </si>
  <si>
    <t>Pridobitev soglasja družbenika, ki v osebni družbi odgovarja z vsem premoženjem</t>
  </si>
  <si>
    <t>665 (smiselno 643)</t>
  </si>
  <si>
    <t>IO-162</t>
  </si>
  <si>
    <t>IO-167</t>
  </si>
  <si>
    <t>Poslovodstvo prijavi preoblikovanje za vpis v Sreg</t>
  </si>
  <si>
    <t>7. PREOBLIKOVANJE ZAVODOV V GOSPODARSKE DRUŽBE</t>
  </si>
  <si>
    <t>666 (smiselno 642)</t>
  </si>
  <si>
    <t>IO-163</t>
  </si>
  <si>
    <t>IO-168</t>
  </si>
  <si>
    <t xml:space="preserve">Skupščina zavoda sprejme sklep o preoblikovanju zavoda v gospodarsko družbo </t>
  </si>
  <si>
    <t>zavod</t>
  </si>
  <si>
    <t>Število zavodov, ki se preoblikujejo v gospodarsko družbo</t>
  </si>
  <si>
    <t>666 (smiselno 643)</t>
  </si>
  <si>
    <t>IO-169</t>
  </si>
  <si>
    <t>Poslovodstvo prijavi preoblikovanje zavoda v gospodarsko družbo za vpis v Sreg</t>
  </si>
  <si>
    <t>8. PREOBLIKOVANJE DELNIŠKE DRUŽBE V DRUŽBO Z OMEJENO ODGOVORNOSTJO</t>
  </si>
  <si>
    <t>IO-170</t>
  </si>
  <si>
    <t>Poslovodstvo d.d. izvede postopke preoblikovanja d.d. v d.o.o.</t>
  </si>
  <si>
    <t>Število d.d., ki so se preoblikovale v d.o.o.</t>
  </si>
  <si>
    <t>D.d., ki se namerava preoblikovati, objavi dnevni red skupščine, ki vsebuje sklep o preoblikovanju, z izjavo o ponudbi denarne odpravnine delničarjem, ki nasprotujejo preoblikovanju</t>
  </si>
  <si>
    <t>Soglasje delničarjev, ki zaradi premajhnega emisijskega zneska svojih delnic ne morejo sodelovati pri preoblikovanju, k preoblikovanju (mora biti izdelano v obliki NZ)</t>
  </si>
  <si>
    <t>Število soglasij delničarjev, ki zaradi premajhnega emisijskega znesla svojih delnic ne morejo sodelovati pri preoblikovanju, k preoblikovanju mora biti izdelano v obliki NZ</t>
  </si>
  <si>
    <t>10% delničarjev (30*55 delničarjev*0,1=165)</t>
  </si>
  <si>
    <t>IO-171</t>
  </si>
  <si>
    <t>Poslovodstvo d.d. prijavi preoblikovanje d.d. v d.o.o. za vpis v Sreg</t>
  </si>
  <si>
    <t>Poslovodstvo d.d. prijavi člane poslovodstva za vpis v Sreg</t>
  </si>
  <si>
    <t>9. PREOBLIKOVANJE DRUŽBE Z OMEJENO ODGOVORNOSTJO V DELNIŠKO DRUŽBO</t>
  </si>
  <si>
    <t>IO-172</t>
  </si>
  <si>
    <t>Poslovodstvo d.o.o. izvede postopek preoblikovanja d.o.o. v d.d.</t>
  </si>
  <si>
    <t>AA-167.1.</t>
  </si>
  <si>
    <t>Število d.o.o., ki se preoblikujejo v d.d.</t>
  </si>
  <si>
    <t>Za veljavnost sklepa o preoblikovanju je potrebno pridobiti soglasje družbenikov, ki odločajo o odstopu poslovnih deležev in družbenikov, ki imajo poleg plačila osnovnih vložkov še druge obveznosti do družbe</t>
  </si>
  <si>
    <t>Število družbenikov, ki odločajo o  odstopu poslovnih deležev in družbenikov, ki imajo poleg plačila osnovnih vložkov še druge obveznosti do družbe</t>
  </si>
  <si>
    <t>10% delničarjev (12*100 delničarjev*0,1=120)</t>
  </si>
  <si>
    <t>IO-173</t>
  </si>
  <si>
    <t>Revizor pregleda preoblikovanje in izdela pisno poročilo</t>
  </si>
  <si>
    <t>AA-168.1.</t>
  </si>
  <si>
    <t>Organi vodenja/nadzora vložijo predlog za imenovanje revizorja</t>
  </si>
  <si>
    <t>Revizor pregleda ustanovitev in izdela pisno poročilo</t>
  </si>
  <si>
    <t>654 (smiselno 643)</t>
  </si>
  <si>
    <t>IO-174</t>
  </si>
  <si>
    <t>Poslovodstvo prijavi preoblikovanje d.o.o. v d.d. za vpis v Sreg</t>
  </si>
  <si>
    <t>AA-169.1.</t>
  </si>
  <si>
    <t>Prijava članov poslovodstva za vpis v Sreg</t>
  </si>
  <si>
    <t>10. PREOBLIKOVANJE KOMANDITNE DELNIŠKE DRUŽBE V DRUŽBO Z OMEJENO ODGOVORNOSTJO</t>
  </si>
  <si>
    <t>IO-175</t>
  </si>
  <si>
    <t>Poslovodstvo k.d.d. izvede preoblikovanje k.d.d. v d.o.o.</t>
  </si>
  <si>
    <t>AA-170.1.</t>
  </si>
  <si>
    <t>Število k.d.d., ki se preoblikuje v d.o.o.</t>
  </si>
  <si>
    <t>Komplementarji podajo soglasje k preoblikovanju</t>
  </si>
  <si>
    <t>Število komplementarjev</t>
  </si>
  <si>
    <t xml:space="preserve"> Ocena</t>
  </si>
  <si>
    <t>657 (smiselno 649, 650)</t>
  </si>
  <si>
    <t>IO-176</t>
  </si>
  <si>
    <t>Poslovodstvo prijavi preoblikovanja k.d.d. v d.o.o. Sreg</t>
  </si>
  <si>
    <t>AA-171.1.</t>
  </si>
  <si>
    <t>11. PREOBLIKOVANJE DRUŽBE Z OMEJENO ODGOVORNOSTJO V KOMANDITNO DELNIŠKO DRUŽBO</t>
  </si>
  <si>
    <t>IO-177</t>
  </si>
  <si>
    <t>Poslovodstvo d.o.o. izvede preoblikovanje d.o.o. v k.d.d.</t>
  </si>
  <si>
    <t>Število d.o.o., ki se preoblikujejo v k.d.d.</t>
  </si>
  <si>
    <t>Vsaj en komplementar poda soglasje k preoblikovanju</t>
  </si>
  <si>
    <t>Število komplementarjev, ki podajo soglasje</t>
  </si>
  <si>
    <t>Poslovodstvo pripravi sklic skupščine</t>
  </si>
  <si>
    <t>Poslovodstvo pošlje družbenikom vabila na skupščino</t>
  </si>
  <si>
    <t>Število družbenikov v družbah, ki se preoblikujejo</t>
  </si>
  <si>
    <t>Število d.o.o., ki se preoblikujejo v k.d.d. * 30</t>
  </si>
  <si>
    <t>IO-178</t>
  </si>
  <si>
    <t>Poslovodstvo prijavi preoblikovanje d.o.o. v k.d.d. v Sreg</t>
  </si>
  <si>
    <t>12. DRUGA PREOBLIKOVANJA</t>
  </si>
  <si>
    <t>12.1. Preoblikovanje zadruge v d.d.</t>
  </si>
  <si>
    <t>Upravni odbor/direktor zadruge izvede preoblikovanje zadruge v d.d.</t>
  </si>
  <si>
    <t>zadruga</t>
  </si>
  <si>
    <t>Število zadrug, ki se preoblikuje v d.d.</t>
  </si>
  <si>
    <t>Priprava občnega zbora</t>
  </si>
  <si>
    <t>Občni zbor sklepa o preoblikovanju</t>
  </si>
  <si>
    <t>Upravni odbor/direktor zadruge sklepu o preoblikovanju, ki se bo sprejemal na občnem zboru, priloži izjavo o primerni denarni odpravnini</t>
  </si>
  <si>
    <t>662 (smiselno 654)</t>
  </si>
  <si>
    <t>Upravni odbor/direktor zadruge prijavi preoblikovanje zadruge v k.d.d. za vpis v Sreg</t>
  </si>
  <si>
    <t>Podjetnik sprejme pisni sklep o prenosu podjetja na novo ali prevzemno kapitalsko družbo</t>
  </si>
  <si>
    <t>Število sklepov podjetnikov o prenosu podjetja na novo kapitalsko družbo</t>
  </si>
  <si>
    <t>Izdelava in sprejem pisnega sklepa o prenosu podjetja</t>
  </si>
  <si>
    <t>Izdelava akta o ustanovitvi družbe - družbena pogodba</t>
  </si>
  <si>
    <t>IO-182</t>
  </si>
  <si>
    <t>Revizor izdela poročilo o reviziji ustanovitve nove ali prevzemne  družbe</t>
  </si>
  <si>
    <t>Število poročil o reviziji ustanovitve nove družbe</t>
  </si>
  <si>
    <t>S.p. vloži predlog za imenovanje revizorja</t>
  </si>
  <si>
    <t>Revizor izdela pisno poročilo o reviziji ustanovitve</t>
  </si>
  <si>
    <t>Podjetnik vloži predlog za vpis podjetja pri Sreg</t>
  </si>
  <si>
    <t>Število vpisov prenosa podjetij</t>
  </si>
  <si>
    <t>Objava nameravanega prenosa podjetja</t>
  </si>
  <si>
    <t xml:space="preserve">Podjetnik vloži predlog za vpis prenosa podjetja v Sreg </t>
  </si>
  <si>
    <t>673 (smiselno 588)</t>
  </si>
  <si>
    <t>Povečanje OK prevzemne družbe zaradi prenosa pregleda revizor in izdela pisno poročilo</t>
  </si>
  <si>
    <t>1,5,7,8</t>
  </si>
  <si>
    <t>Število prenosov podjetja na prevzemno kapitalsko družbo</t>
  </si>
  <si>
    <t>Revizor izdela pisno poročilo o reviziji</t>
  </si>
  <si>
    <t>IV. FORMALNE STATUSNE SPREMEMBE PRAVNIH SUBJEKTOV</t>
  </si>
  <si>
    <t>13. STATUSNO PREOBLIKOVANJE PODJETNIKA</t>
  </si>
  <si>
    <t>532,554,561</t>
  </si>
  <si>
    <t xml:space="preserve">Dolžnost medsebojnega obveščanja o deležih v drugih družbah </t>
  </si>
  <si>
    <t>Število objav o četrtinskem/večinskem deležu druge družbe</t>
  </si>
  <si>
    <t>1% od števila d.d. in d.o.o. ((985+55236)*0,01=562,21)</t>
  </si>
  <si>
    <t>Družba, ki pridobi več kot četrtino delnic ali deležev druge kapitalske družbe sestavi pisno obvestilo drugi družbi - obveščanje o dol.št.delnic</t>
  </si>
  <si>
    <t>Družba, ki prejme sporočilo o četrtinskem/večinskem deležu druge družbe, ga mora takoj objaviti</t>
  </si>
  <si>
    <t>Dolžnost pisnega medsebojnega obveščanja vzajemno povezanih družb o višinah deleža in spremembah - obveščanje vzajemno povezanih družb</t>
  </si>
  <si>
    <t>Število pisnih obvestil med vzajemno povezanimi družbami o višinah deleža in spremembah</t>
  </si>
  <si>
    <t>Število objav o četrtinskem/večinskem deležu druge družbe * 1 spremembi letno</t>
  </si>
  <si>
    <t>Glavna družba vključeni družbi takoj pisno sporoči, če vse delnice vključene družbe niso več v njenih rokah - obveščanje o vključenosti</t>
  </si>
  <si>
    <t>Število obvestil glavne družbe vključeni družbi o vključenosti družb</t>
  </si>
  <si>
    <t xml:space="preserve">1% od števila objav o četrtinskem/večinskem deležu druge družbe </t>
  </si>
  <si>
    <t>536,537,538,539,540,552</t>
  </si>
  <si>
    <t>Zastopnik družbe prijavi sklenitev, spremembo in prenehanje pisne podjetniške pogodbe za vpis v Sreg</t>
  </si>
  <si>
    <t>Število podjetniških pogodb</t>
  </si>
  <si>
    <t>0,5% od števila d.d. in d.o.o. ((985+55236)*0,005=281,11)</t>
  </si>
  <si>
    <t>Pogodbene stranke podjetniške pogodbe sestavijo in podpišejo pisno podjetniško pogodbo oziroma spremembe podjetniške pogodbe</t>
  </si>
  <si>
    <t>535, 537</t>
  </si>
  <si>
    <t>V glasilu družbe poslovodstvo družbe objavi pravnomočno sodno odločbo, s katero sodišče določi denarno plačilo, če pogodba ne predvideva pridobitve delnic obvladujoče družbe ali družbe, od katere je odvisna</t>
  </si>
  <si>
    <t>Število pravnomočnih sodnih odločb s katerimi sodišče določi denarno plačilo, če pogodbe ne predvidevajo pridobitve delnic obvladujoče družbe ali družbe, od katere je odvisna</t>
  </si>
  <si>
    <t>1% od števila podjetniških pogodb</t>
  </si>
  <si>
    <t>Poslovodje objavijo podjetniško pogodbo/spremembe v pisni obliki na skupščini in na zahtevo delničarja takoj izročijo njen prepis</t>
  </si>
  <si>
    <t>Skupščine družb pogodbenic dajo soglasje k sklenitvi/spremembam podjetniške pogodbe</t>
  </si>
  <si>
    <t>536, 537,540</t>
  </si>
  <si>
    <t>Spremembe podjetniške pogodbe v členih, ki zavezujejo k plačilu nadomestila zunanjim delničarjem ali pridobitvi njihovih delnic kot pogoj za veljavnost spremembe podjetniške pogodbe, terajo sprejem posebnega sklepa teh delničarjev</t>
  </si>
  <si>
    <t>Število d.d./Število nadzornih svetov</t>
  </si>
  <si>
    <t>Enako številu d.d.</t>
  </si>
  <si>
    <t>IO-207</t>
  </si>
  <si>
    <t>Seznanitev delničarjev s prejemki članov organov vodenja/nadzora na skupščini, ki odloča o delitvi bil.dobička</t>
  </si>
  <si>
    <t>Število d.d./Število skupščin, ki odločajo o delitvi bilančnega dobička</t>
  </si>
  <si>
    <t>Priprava informacij za skupščino v zak.predpisanem formatu</t>
  </si>
  <si>
    <t>295,296,386</t>
  </si>
  <si>
    <t>IO-208</t>
  </si>
  <si>
    <t>Objava in sklic redne skupščine d.d.</t>
  </si>
  <si>
    <t>Število rednih skupščin d.d.</t>
  </si>
  <si>
    <t>Število d.d. * 1,5 (985*1,5=1477,5)</t>
  </si>
  <si>
    <t>Priprava sklica skupščine z zak.predpisanimi sestavinami</t>
  </si>
  <si>
    <t>Število d.d. *1,5 (985*1,5=1477,5)</t>
  </si>
  <si>
    <t>Objava sklica v internem glasilu/e-mediju</t>
  </si>
  <si>
    <t>Zagotovitev brezplačnega vpogleda v gradivo skupščine delničarjem</t>
  </si>
  <si>
    <t>Izvedba skupščine</t>
  </si>
  <si>
    <t>IO-209</t>
  </si>
  <si>
    <t>Dopolnitev dnevnega reda skupščine</t>
  </si>
  <si>
    <t>Število dopolnitev dnevnega reda skupščine</t>
  </si>
  <si>
    <t>20% od števila rednih skupščin (1478*0,02=295,6)</t>
  </si>
  <si>
    <t>Delničarji z 1/20 OK sestavijo predlog za dopolnitev dnevnega reda</t>
  </si>
  <si>
    <t xml:space="preserve">20% od števila rednih skupščin (1478*0,02=295,6) </t>
  </si>
  <si>
    <t>Priprava pisnega predloga sklepa</t>
  </si>
  <si>
    <t>Objava dodatnih točk dnevnega reda</t>
  </si>
  <si>
    <t>IO-210</t>
  </si>
  <si>
    <t>Za organizariano zbiranje pooblastil za glasovanje na skuščini je potrebno pisno pooblastilo</t>
  </si>
  <si>
    <t>Število pisnih pooblastil za glasovanje na skupščini</t>
  </si>
  <si>
    <t>Število d.d. * število delničarjev * število skupščin * 10%</t>
  </si>
  <si>
    <t>Finančne organizacije, združenje delničarjev in druge osebe, ki nameravajo na skupščini uresničevati glasovalno pravico na podlagi organizirano zbranih pooblastil, pridobijo pisno pooblastilo</t>
  </si>
  <si>
    <t>IO-211</t>
  </si>
  <si>
    <t>Posebni revizor mora pripraviti poročilo  o ugotovitvah revizije in ga predložiti poslovodstvu in sodišču</t>
  </si>
  <si>
    <t>318, 320</t>
  </si>
  <si>
    <t>Število posebnih revizij</t>
  </si>
  <si>
    <t>5% od števila d.d. (985*0,05=49,25)</t>
  </si>
  <si>
    <t>Poslovodstvo (ali podrejeno zak.dol.št.delničarjev) vloži predlog za imenovanje posebnega revizorja zaradi preveritve ustanovitvenih postopkov ter vodenja posameznih poslov družbe</t>
  </si>
  <si>
    <t>Posebni revizor pripravi poročilo in ga podpiše</t>
  </si>
  <si>
    <t>Poslovodstvo predloži posebno revizorjevo poročilo NS družbe in ga uvrsti na dnevni red naslednje skupščine</t>
  </si>
  <si>
    <t>Poslovodstvo objavi ugotovitve posebnega revizorja v glasilu ali e-mediju družbe</t>
  </si>
  <si>
    <t>IO-212</t>
  </si>
  <si>
    <t>Izredni revizor mora pripraviti poročilo  o ugotovitvah revizije zaradi podcenitve postavk v LP in ga predložiti poslovodstvu in sodišču</t>
  </si>
  <si>
    <t>Število izrednih revizij</t>
  </si>
  <si>
    <t>Poslovodstvo vloži predlog za imenovanje izrednega revizorja</t>
  </si>
  <si>
    <t>Izredni revizor pripravi poročilo in ga podpiše</t>
  </si>
  <si>
    <t>Poslovodstvo predloži izredno revizorjevo poročilo NS družbe in ga uvrsti na dnevni red naslednje skupščine</t>
  </si>
  <si>
    <t>Poslovodstvo objavi ugotovitve izrednega revizorja v glasilu ali e-mediju družbe</t>
  </si>
  <si>
    <t>IO-213</t>
  </si>
  <si>
    <t xml:space="preserve">Poslovodstvo družbe vloži tožbo za povrnitev škode </t>
  </si>
  <si>
    <t>Število tožb za povrnitev škode</t>
  </si>
  <si>
    <t>10% od števila posebnih in izrednih revizij (2*49*0,1=9,8)</t>
  </si>
  <si>
    <t>Sprejem sklepa skupščine glede vložitve tožbe v zvezi z ustanovitvijo ali vodenjem posameznih poslov družbe</t>
  </si>
  <si>
    <t>Priprava tožbe</t>
  </si>
  <si>
    <t>Poslovodstvo vloži tožbo</t>
  </si>
  <si>
    <t>IO-214</t>
  </si>
  <si>
    <t>Vpis prenehanja družbe zaradi prenosa najmanj 25% družbe v Sreg</t>
  </si>
  <si>
    <t xml:space="preserve">Število prenehanj družbe zaradi prenosa najmanj 25% družbe </t>
  </si>
  <si>
    <t>Priprava pogodbe za prenos najmanj 25% družbe</t>
  </si>
  <si>
    <t>Predložitev dokumentacije v Sreg</t>
  </si>
  <si>
    <t>IO-215</t>
  </si>
  <si>
    <t>Za naložitev dodatnih obveznosti delničarjev je potrebno njihovo soglasje</t>
  </si>
  <si>
    <t>Število soglasij delničarjev za naložitev dodatnih obveznosti</t>
  </si>
  <si>
    <t>Poslovodstvo pridobi soglasja delničarjev</t>
  </si>
  <si>
    <t>IO-216</t>
  </si>
  <si>
    <t>Poslovodstvo prijavi sprem.ustanovitvenega akta za vpis v SReg</t>
  </si>
  <si>
    <t>Število sprememb statuta</t>
  </si>
  <si>
    <t>10% od števila d.d. (985*0,1=98,5)</t>
  </si>
  <si>
    <t>Sestava spremembe statuta z zak.dol.sestavinami v NZ</t>
  </si>
  <si>
    <t>Predložitev dokumentacije SReg-u</t>
  </si>
  <si>
    <t>IO-217</t>
  </si>
  <si>
    <t>NS pripravi pisno poročilo o pregledu nameravanega prenosa sedeža SE</t>
  </si>
  <si>
    <t>Število pisnih poročil NS o pregledu nameravanega prenosa sedeža SE</t>
  </si>
  <si>
    <t>Seznanitev NS s podlagami za pripravo pisnega poročila (pisno poročilio poslovod. in poroč.o reviziji primernosti denarne odpravnine)</t>
  </si>
  <si>
    <t>Priprava pisnega poročila o pregledu nameravanega prenosa sedeža SE</t>
  </si>
  <si>
    <t>IO-218</t>
  </si>
  <si>
    <t>Poslovodstvo vloži predlog prenosa sedeža SE  v drugo DČ v SReg in o tem objavi obvestilo</t>
  </si>
  <si>
    <t>Število predlogov prenosa sedeža SE Sreg-u</t>
  </si>
  <si>
    <t>Vložitev predloga prenosa SE Sreg-u</t>
  </si>
  <si>
    <t>Objava obvestila o predložitvi predloga prenosa sedeža SE Sreg-u</t>
  </si>
  <si>
    <t>Na sedežu družbe se delničarjem omogoči vpogled v spremljajočo dokumentacijo = poročilo o reviziji primernosti denarne odpravnine, poročilo NS o pregledu prenosa sedeža in LP zadnjega poslovnega leta</t>
  </si>
  <si>
    <t>IO-219</t>
  </si>
  <si>
    <t>Poslovodstvo predlaga vpis namere prenosa sedeža SE v drugo DČ/prenos premoženja, pravic, obveznosti družbe s sedežem v RS z združitvijo v SE s sedežem v drugi DČ</t>
  </si>
  <si>
    <t>Število predlogov za ustanovitev SE</t>
  </si>
  <si>
    <t>Predložitev dokumentacije za vpis v Sreg namere prenosa sedeža</t>
  </si>
  <si>
    <t>Predložitev dokumentacije za vpis v Sreg prenosa premoženja, pravic in obveznosti</t>
  </si>
  <si>
    <t>IO-220</t>
  </si>
  <si>
    <t xml:space="preserve">Poslovod. prijavi prenos sedeža SE  iz druge DČ v RS za vpis v SReg </t>
  </si>
  <si>
    <t>Število prijav prenosov sedeža</t>
  </si>
  <si>
    <t>Izpolnitev prijave prenosa sedeža SE iz druge DČ v RS za vpis v Sreg</t>
  </si>
  <si>
    <t>447, 21.člen Uredbe 2157/2001/ES</t>
  </si>
  <si>
    <t>IO-221</t>
  </si>
  <si>
    <t>Ustanovitelji SE predložijo pogodbo o združitvi v SE Sreg in objavijo obvestilo o predložitvi</t>
  </si>
  <si>
    <t>Število pogodb o združitvi</t>
  </si>
  <si>
    <t>Sestava pogodbe o združitvi v SE Sreg</t>
  </si>
  <si>
    <t>Predložitev pogodbe o združitvi v SE Sreg</t>
  </si>
  <si>
    <t>Objava obvestila o predložitvi pog.o združitvi Sreg-u s podatki iz 21. člena Uredbe 2157/2001/ES</t>
  </si>
  <si>
    <t>455, 32.člen Uredbe 2157/2001/ES</t>
  </si>
  <si>
    <t>IO-222</t>
  </si>
  <si>
    <t xml:space="preserve">Poslovodstva družb, ki si prizadevajo za ustanovitev holdinga SE, vložijo predlog vpisa izpolnjenosti predpostavk za nameravano ustanovitev holdinga SE v Sreg </t>
  </si>
  <si>
    <t>Število predlogov vpisa izpolnjenosti predpostavk za nameravano ustanovitev holdinga SE v Sreg</t>
  </si>
  <si>
    <t xml:space="preserve">Poslovodstva udeleženih družb vložijo predlog vpisa izpolnjenosti predpostavk za nameravano ustanovitev holdinga SE v Sreg </t>
  </si>
  <si>
    <t>Priprava sklica skupščine</t>
  </si>
  <si>
    <t>IO-223</t>
  </si>
  <si>
    <t>Poslovodstva družb, ki so si prizadevale za ustanovitev holdinga SE, registrom po svojih sedežih prijavijo vpis holdinga SE</t>
  </si>
  <si>
    <t>Število prijav vpisa holdinga SE</t>
  </si>
  <si>
    <t>Predložitev dokumentacije za vpis holdinga SE v Sreg</t>
  </si>
  <si>
    <t>IO-224</t>
  </si>
  <si>
    <t>Pri sprejetju statuta k.d.d. morajo sodelovati vsi komplementarji in komanditni delničarji, ki prevzamejo delnice</t>
  </si>
  <si>
    <t>Število novonastalih k.d.d.</t>
  </si>
  <si>
    <t>IO-225</t>
  </si>
  <si>
    <t>Skupščinski sklepi k.d.d. se predložijo za vpis v Sreg na podlagi zapisniško ugotovljenega soglasja</t>
  </si>
  <si>
    <t>Število sklepov k.d.d., ki zahtevajo soglasje komplementarjev</t>
  </si>
  <si>
    <t>Število k.d.d. * število dogodkov (1 x letno na skupščini)</t>
  </si>
  <si>
    <t>Izvedba skupščinskih sklepov, ki zahtevajo soglasje komplementarjev za vpis v Sreg</t>
  </si>
  <si>
    <t>Pridobitev soglasja  komplementarjev in njihova zapisniška ugotovitev</t>
  </si>
  <si>
    <t>Pravilnik o posebnem obrazcu družbene pogodbe in aktu o ustanovitvi družbe, Ur.l.RS 21/2007, 98/2007</t>
  </si>
  <si>
    <t>474(2)</t>
  </si>
  <si>
    <t>IO-226</t>
  </si>
  <si>
    <t>Družbeniki sklenejo družbeno pogodbo v obliki NZ ali na posebnem obrazcu</t>
  </si>
  <si>
    <t>Število sklenjenih družbenih pogodb</t>
  </si>
  <si>
    <t>Priprava besedila pogodbe - pog. v obliki NZ</t>
  </si>
  <si>
    <t>Pridobitev posebnega obrazca in overitev podpisov - pog. na posebnem obrazcu</t>
  </si>
  <si>
    <t>Vsi družbeniki podpišejo družbeno pogodbo</t>
  </si>
  <si>
    <t>Število d.o.o. * število družbenikov (2 družbenika pri mikro d.o.o. + 4 družbeniki pri majhnih d.o.o., 10 družbenikov pri srednjih d.o.o. in 30 družbenikov pri velikih d.o.o.=2,5 družbenika) (5825*2,5=14562,5)</t>
  </si>
  <si>
    <t>Pooblaščenec mora za podpis družbene pogodbe predložiti ustrezno notarsko overjeno pooblastilo</t>
  </si>
  <si>
    <t>Predložitev ustanovitvene dokumentacije SReg-u</t>
  </si>
  <si>
    <t>IO-227</t>
  </si>
  <si>
    <t>Družbeniki d.o.o. pred prijavo vpisa družbe v Sreg sestavijo poročilo o stvarnih vložkih</t>
  </si>
  <si>
    <t>Število poročil o stvarnih vložkih</t>
  </si>
  <si>
    <t>25% od števila novoustanovljenih d.o.o. (5825*0,25=1456,25)</t>
  </si>
  <si>
    <t>Družbeniki pred prijavo za vpis v Sreg sestavijo in podpišejo poročilo o stvarnih vložkih z zak.dol.sest.</t>
  </si>
  <si>
    <t>Število d.o.o. * število družbenikov (2,5)</t>
  </si>
  <si>
    <t>V primeru stv.vložek=podjetje se poročilu o stv.vložkih priložita BS in IPI podjetja za zadnji 2 poslovni leti</t>
  </si>
  <si>
    <t>V primeru vrednosti stv.vložkov več kot 100.000 EUR prilogo poročilu o stv.vložkih predstavlja revizorjevo poročilo o oceni vrednosti stv.vložkov</t>
  </si>
  <si>
    <t>10% vseh poročil o stvarnih vložkih</t>
  </si>
  <si>
    <t>IO-228</t>
  </si>
  <si>
    <t>Pisno obvestilo družbenika prodajalca vsem družbenikom o nameravani prodaji poslovnega deleža</t>
  </si>
  <si>
    <t>Število pogodb o odsvojitvi poslovnega deleža v obliki notarskega zapisa</t>
  </si>
  <si>
    <t xml:space="preserve">20% od števila družbenikov </t>
  </si>
  <si>
    <t>Družbenik prodajalec druge družbenike pisno obvesti o nameravani prodaji in pogojih + poziv k sporočitvi pripravljenosti za nakup</t>
  </si>
  <si>
    <t>Število pisnih obvestil o odsvojitvi poslovnega deleža v obliki notarskega zapisa</t>
  </si>
  <si>
    <t>80% od števila družbenikov</t>
  </si>
  <si>
    <t>Sestava in izdelava pogodbe o odsvojitvi poslovnega deleža v obliki NZ</t>
  </si>
  <si>
    <t>Število pogodb o odsvojitvi poslovnega deleža</t>
  </si>
  <si>
    <t>20% od števila družbenikov</t>
  </si>
  <si>
    <t>IO-229</t>
  </si>
  <si>
    <t>Število pisnih pozivov k vplačilu osnovnega vložka</t>
  </si>
  <si>
    <t>5% od števila družbenikov novoustanovljenih družb (0,05*14563=728,15)</t>
  </si>
  <si>
    <t>Družba sestavi pisni poziv zamujajočemu družbeniku k vplačilu vložka</t>
  </si>
  <si>
    <t>Pošiljanje pisnega poziva</t>
  </si>
  <si>
    <t>Družba zamujajočemu družbeniku pošlje pisno obvestilo o prenosu nevplačanega posl.deleža na družbo</t>
  </si>
  <si>
    <t>Število prenosov nevplačanega poslovnega deleža na družbo</t>
  </si>
  <si>
    <t xml:space="preserve">Likvidacijski upravitelj upravlja z družbo v likvidaciji </t>
  </si>
  <si>
    <t>AA-25.1.</t>
  </si>
  <si>
    <t>410 - 522,576</t>
  </si>
  <si>
    <t xml:space="preserve">Število začetkov likvidacijskih postopkov </t>
  </si>
  <si>
    <t>Likvidacijski upravitelj poda pisno izjavo o vestnem in poštenem opravljanju nalog</t>
  </si>
  <si>
    <t>Likvidacijski upravitelj pridobi soglasje pristojnega organa za nadaljevanje dejavnosti s sklepanjem novih poslov</t>
  </si>
  <si>
    <t>413 - 522,576</t>
  </si>
  <si>
    <t xml:space="preserve">Predložitev dokumentacije za vpis zaključka redne likvidacije v Sreg </t>
  </si>
  <si>
    <t>418 - 522,576</t>
  </si>
  <si>
    <t>31
(422,522,576)</t>
  </si>
  <si>
    <t>IO-26</t>
  </si>
  <si>
    <t xml:space="preserve">Likvid.upr. v primeru nadaljevanja družbe vloži predlog za izbris vpisa začetka likvidacije </t>
  </si>
  <si>
    <t>422,522,576</t>
  </si>
  <si>
    <t>Število predlogov za izbris vpisa začetka likvidacije v enem letu</t>
  </si>
  <si>
    <t>2 % od števila začetih likvidacijskih postopkov v enem letu (2%*46=0,92)</t>
  </si>
  <si>
    <t>Izpolnitev predloga za izbris vpisa začetka likvidacije (sprememba firme družbe zaradi izbrisa vpisa začetka redne likvidacije, sprememba tipa zastopnika in morebitno spremembo oseb, pooblaščenih za zastopanje)</t>
  </si>
  <si>
    <t>2% od števila začetih likvidacijskih postopkov v enem letu (2%*46=0,92)</t>
  </si>
  <si>
    <t xml:space="preserve">Predložitev dokumentacije za izbris vpisa v Sreg </t>
  </si>
  <si>
    <t>424,522,576</t>
  </si>
  <si>
    <t>IO-27</t>
  </si>
  <si>
    <t xml:space="preserve">Vpis hrambe poslovnih knjig  v SReg </t>
  </si>
  <si>
    <t>Število vpisov za hrambo poslovnih knjig v Sreg v enem letu</t>
  </si>
  <si>
    <t>Izpolnitev predloga za vpis hrambe posl.knjig pri likvidacijskem upravitelju ali zakonsko določeni organizaciji v Sreg</t>
  </si>
  <si>
    <t>PRENEHANJE PO SKRAJŠANEM POSTOPKU</t>
  </si>
  <si>
    <t>32.člen
(425,426)</t>
  </si>
  <si>
    <t>IO-29</t>
  </si>
  <si>
    <t>Predlog za izbris družbe iz SReg brez likvidacije vložijo vsi delničarji</t>
  </si>
  <si>
    <t>Število predlogov za izbris d.d. brez likvidacije v enem letu</t>
  </si>
  <si>
    <t xml:space="preserve">Izpolnitev predloga za izbris družbe iz Sreg brez likvidacije </t>
  </si>
  <si>
    <t>VIII. LIKVIDACIJA/PRENEHANJE PRAVNEGA SUBJEKTA</t>
  </si>
  <si>
    <t>Število d.d., ki vodi delniško knjigo pri KDD * število delničarjev * število sprememb letno (10% letno)</t>
  </si>
  <si>
    <t>Število povečanj OK*število delničarjev, ki vpišejo nove delnice</t>
  </si>
  <si>
    <t>AA-86.3</t>
  </si>
  <si>
    <t>AA-86.1</t>
  </si>
  <si>
    <t>AA-86.2</t>
  </si>
  <si>
    <t>AA-86.4</t>
  </si>
  <si>
    <t xml:space="preserve">Podatki AJPES:
novo vpisani 5825 - preoblikovanja v d.o.o 132 - prenehanja zaradi spojitve ali delitve z ustanovitvijo nove družbe (v obeh primerih nastanek novega d.n.o.) 1
</t>
  </si>
  <si>
    <t>IO-2</t>
  </si>
  <si>
    <t>IO-120</t>
  </si>
  <si>
    <t>IO-34</t>
  </si>
  <si>
    <t>IO-37</t>
  </si>
  <si>
    <t>IO-38</t>
  </si>
  <si>
    <t>IO-39</t>
  </si>
  <si>
    <t>IO-40</t>
  </si>
  <si>
    <t>AA-1.1</t>
  </si>
  <si>
    <t>AA-1.2</t>
  </si>
  <si>
    <t>AA-1.3</t>
  </si>
  <si>
    <t>AA-1.4</t>
  </si>
  <si>
    <t>AA-1.5</t>
  </si>
  <si>
    <t>AA-2.1</t>
  </si>
  <si>
    <t>AA-2.2</t>
  </si>
  <si>
    <t>AA-2.3</t>
  </si>
  <si>
    <t>AA-2.4</t>
  </si>
  <si>
    <t>AA-3.1</t>
  </si>
  <si>
    <t>AA-3.2</t>
  </si>
  <si>
    <t>AA-3.3</t>
  </si>
  <si>
    <t>AA-4.1</t>
  </si>
  <si>
    <t>AA-4.2</t>
  </si>
  <si>
    <t>AA-5.1</t>
  </si>
  <si>
    <t>AA-5.2</t>
  </si>
  <si>
    <t>AA-5.3</t>
  </si>
  <si>
    <t>AA-5.4</t>
  </si>
  <si>
    <t>AA-5.5</t>
  </si>
  <si>
    <t>AA-5.6</t>
  </si>
  <si>
    <t>AA-7.1</t>
  </si>
  <si>
    <t>AA-7.2</t>
  </si>
  <si>
    <t>AA-7.3</t>
  </si>
  <si>
    <t>AA-7.4</t>
  </si>
  <si>
    <t>AA-8.1</t>
  </si>
  <si>
    <t>AA-8.2</t>
  </si>
  <si>
    <t>AA-9.1</t>
  </si>
  <si>
    <t>AA-9.2</t>
  </si>
  <si>
    <t>AA-10.1</t>
  </si>
  <si>
    <t>AA-10.2</t>
  </si>
  <si>
    <t>AA-11.1</t>
  </si>
  <si>
    <t>AA-11.2</t>
  </si>
  <si>
    <t>AA-11.3</t>
  </si>
  <si>
    <t>AA-12.1</t>
  </si>
  <si>
    <t>AA-12.2</t>
  </si>
  <si>
    <t>AA-12.3</t>
  </si>
  <si>
    <t>AA-13.1</t>
  </si>
  <si>
    <t>AA-13.2</t>
  </si>
  <si>
    <t>AA-14.1</t>
  </si>
  <si>
    <t>AA-14.2</t>
  </si>
  <si>
    <t>AA-14.3</t>
  </si>
  <si>
    <t>AA-14.4</t>
  </si>
  <si>
    <t>AA-14.5</t>
  </si>
  <si>
    <t>AA-14.6</t>
  </si>
  <si>
    <t>AA-15.</t>
  </si>
  <si>
    <t>AA-18.1</t>
  </si>
  <si>
    <t>AA-18.2</t>
  </si>
  <si>
    <t>AA-18.3</t>
  </si>
  <si>
    <t>AA-18.4</t>
  </si>
  <si>
    <t>AA-18.5</t>
  </si>
  <si>
    <t>AA-18.6</t>
  </si>
  <si>
    <t>AA-18.7</t>
  </si>
  <si>
    <t>AA-19.1</t>
  </si>
  <si>
    <t>AA-19.2</t>
  </si>
  <si>
    <t>AA-20.1</t>
  </si>
  <si>
    <t>AA-20.2</t>
  </si>
  <si>
    <t>AA-20.3</t>
  </si>
  <si>
    <t>AA-20.4</t>
  </si>
  <si>
    <t>AA-21.1</t>
  </si>
  <si>
    <t>AA-21.2</t>
  </si>
  <si>
    <t>AA-24.1</t>
  </si>
  <si>
    <t>AA-24.2</t>
  </si>
  <si>
    <t>AA-24.3</t>
  </si>
  <si>
    <t>AA-26.1</t>
  </si>
  <si>
    <t>AA-26.2</t>
  </si>
  <si>
    <t>AA-26.3</t>
  </si>
  <si>
    <t>AA-27.1</t>
  </si>
  <si>
    <t>AA-27.2</t>
  </si>
  <si>
    <t>AA-27.3</t>
  </si>
  <si>
    <t>AA-28.1</t>
  </si>
  <si>
    <t>AA-28.2</t>
  </si>
  <si>
    <t>AA-29.1</t>
  </si>
  <si>
    <t>AA-29.2</t>
  </si>
  <si>
    <t>AA-30.1</t>
  </si>
  <si>
    <t>AA-30.2</t>
  </si>
  <si>
    <t>AA-30.3</t>
  </si>
  <si>
    <t>AA-30.4</t>
  </si>
  <si>
    <t>AA-30.5</t>
  </si>
  <si>
    <t>AA-33.1</t>
  </si>
  <si>
    <t>AA-33.2</t>
  </si>
  <si>
    <t>AA-33.3</t>
  </si>
  <si>
    <t>AA-35.1</t>
  </si>
  <si>
    <t>AA-34.2</t>
  </si>
  <si>
    <t>AA-34.1</t>
  </si>
  <si>
    <t>AA-35.2</t>
  </si>
  <si>
    <t>AA-36.1</t>
  </si>
  <si>
    <t>AA-36.2</t>
  </si>
  <si>
    <t>AA-36.3</t>
  </si>
  <si>
    <t>AA-36.4</t>
  </si>
  <si>
    <t>AA-36.5</t>
  </si>
  <si>
    <t>AA-40.1</t>
  </si>
  <si>
    <t>AA-40.2</t>
  </si>
  <si>
    <t>AA-40.3</t>
  </si>
  <si>
    <t>AA-40.4</t>
  </si>
  <si>
    <t>AA-41.1</t>
  </si>
  <si>
    <t>AA-41.2</t>
  </si>
  <si>
    <t>AA-37.1</t>
  </si>
  <si>
    <t>AA-37.2</t>
  </si>
  <si>
    <t>AA-37.3</t>
  </si>
  <si>
    <t>AA-37.4</t>
  </si>
  <si>
    <t>AA-38.1</t>
  </si>
  <si>
    <t>AA-38.2</t>
  </si>
  <si>
    <t>AA-39.1</t>
  </si>
  <si>
    <t>AA-39.2</t>
  </si>
  <si>
    <t>AA-39.3</t>
  </si>
  <si>
    <t>AA-39.4</t>
  </si>
  <si>
    <t>AA-39.5</t>
  </si>
  <si>
    <t>AA-40.5</t>
  </si>
  <si>
    <t>AA-41.3</t>
  </si>
  <si>
    <t>AA-41.4</t>
  </si>
  <si>
    <t>AA-41.5</t>
  </si>
  <si>
    <t>IO-41</t>
  </si>
  <si>
    <t>IO-42</t>
  </si>
  <si>
    <t>AA-42.1</t>
  </si>
  <si>
    <t>AA-42.2</t>
  </si>
  <si>
    <t>AA-42.3</t>
  </si>
  <si>
    <t>IO-43</t>
  </si>
  <si>
    <t>AA-43.1</t>
  </si>
  <si>
    <t>AA-43.2</t>
  </si>
  <si>
    <t>IO-44</t>
  </si>
  <si>
    <t>AA-44.1</t>
  </si>
  <si>
    <t>AA-44.2</t>
  </si>
  <si>
    <t>AA-44.3</t>
  </si>
  <si>
    <t>AA-44.4</t>
  </si>
  <si>
    <t>AA-44.5</t>
  </si>
  <si>
    <t>IO-45</t>
  </si>
  <si>
    <t>AA-45.1</t>
  </si>
  <si>
    <t>AA-45.2</t>
  </si>
  <si>
    <t>AA-45.3</t>
  </si>
  <si>
    <t>IO-46</t>
  </si>
  <si>
    <t>AA-46.1</t>
  </si>
  <si>
    <t>AA-46.2</t>
  </si>
  <si>
    <t>AA-46.3</t>
  </si>
  <si>
    <t>Število malih kapitalskih družb,  in ki pripravljajo konsolidirano poročilo</t>
  </si>
  <si>
    <t>Ocenjujemo, da je približno 1% malih družb takih, da imajo vsaj eno podrjeno kapitalsko družbo. 1% stanja srednjih kapitaslkih družb po podatkih AJPES na dan 31.12.2009.</t>
  </si>
  <si>
    <t>Število malih kapitalskih družb, katerih vrednostni papirji kotirajo na borzi</t>
  </si>
  <si>
    <t>4. Mikro kapitalske družbe</t>
  </si>
  <si>
    <t>Število mikro kapitalskih družb</t>
  </si>
  <si>
    <t>Število mikro  kapitalskih družb po stanju na dan 31.12.2009 po podatkih AJPES
347 d.d.
51978  d.o.o.
2 k.d.d.</t>
  </si>
  <si>
    <t xml:space="preserve">Število mikro  kapitalskih družb po stanju na dan 31.12.2009 po podatkih AJPES
</t>
  </si>
  <si>
    <t>Število mikro kapitalskih družb,  in ki pripravljajo konsolidirano poročilo</t>
  </si>
  <si>
    <t>Ocenjujemo, da je približno 1% mikro družb takih, da imajo vsaj eno podrjeno kapitalsko družbo. 1% stanja srednjih kapitaslkih družb po podatkih AJPES na dan 31.12.2009.</t>
  </si>
  <si>
    <t>Število mikro kapitalskih družb, katerih vrednostni papirji kotirajo na borzi</t>
  </si>
  <si>
    <t>5. Veliki samostojni podjetniki</t>
  </si>
  <si>
    <t>Število velikih samostojnih podejetnikov po stanju na dan 31.12.2009 po podatkih AJPES</t>
  </si>
  <si>
    <t>6. Srednji samostojni podjetniki</t>
  </si>
  <si>
    <t>Števili srednjih samostojnih podjetnikov</t>
  </si>
  <si>
    <t>Število srednjih samostojnih podejetnikov po stanju na dan 31.12.2009 po podatkih AJPES</t>
  </si>
  <si>
    <t>7. Mali in mikro samostojni podjetniki</t>
  </si>
  <si>
    <t>Število malih in mikro samostojnih podjetnikov</t>
  </si>
  <si>
    <t>Število malih in mikro samostojnih podjetnikov po stanju na dan 31.12.2009 po podatkih AJPES</t>
  </si>
  <si>
    <t>Vodenje poslovnih knjig - enostavno knjigovodstvo</t>
  </si>
  <si>
    <t>54, 73</t>
  </si>
  <si>
    <t>Število osebnih družb</t>
  </si>
  <si>
    <t>Število osebnih družb po stanju na dan 31.12.2009 po podatkih AJPES:
2042 d.n.o.
913 k.d.</t>
  </si>
  <si>
    <t>IO-8</t>
  </si>
  <si>
    <t>Družbeniki določijo hrambo poslovnih knjig d.n.o. po likvidaciji družbe</t>
  </si>
  <si>
    <t>Priprava in zbiranje poslovnih knjig in knjigovodskih listi d.n.o. za hrambo</t>
  </si>
  <si>
    <t>Določitev družbenika/trejte osebe, ki bo prevzela hrambo in izročitev zgoraj navedenih listih v hrambo</t>
  </si>
  <si>
    <t>IO-10</t>
  </si>
  <si>
    <t xml:space="preserve">Družbeniki na koncu poslovnega leta ugotovijo dobičkek/izgubo d.n.o. </t>
  </si>
  <si>
    <t>Pristojna oseba izračuna dobiček/izgubo d.n.o. na temelju letnih računovodstkih izkazov</t>
  </si>
  <si>
    <t>Pristojna oseba izračuna delež družbenika d.n.o. pri dobičku/izgubi in ga upošteva pri višini kapitalskega deleža</t>
  </si>
  <si>
    <t>IO-9</t>
  </si>
  <si>
    <t>Zastopnik podružnice predloži LP matičnega podjetja ali posebno LP</t>
  </si>
  <si>
    <t>Število LP podružnic tujega podjetja iz ES</t>
  </si>
  <si>
    <t>Podružnica tujega podjetja iz tretje države predloži letno poročilo tega podjetja</t>
  </si>
  <si>
    <t>Število podrižnic tujih družb</t>
  </si>
  <si>
    <t>47,74,78,136,188,189,198,199,218,431,456,478,524,565,578,677</t>
  </si>
  <si>
    <t>IO-11</t>
  </si>
  <si>
    <t>1,2,3,4,5,6,7,8,9,10,11</t>
  </si>
  <si>
    <t>Predložitev dokumentacije Sreg</t>
  </si>
  <si>
    <t>ZGD-1, Ur.l.RS št. 42/2006</t>
  </si>
  <si>
    <t>188 (ustanovitev d.d. s poustanovitvijo)</t>
  </si>
  <si>
    <t>IO-12</t>
  </si>
  <si>
    <t xml:space="preserve">Število prijav za vpis poustanovitev d.d. v enem letu </t>
  </si>
  <si>
    <t>Delničarji sklenejo pisno pogodbo o poustanovitvi</t>
  </si>
  <si>
    <t>Poslovodstvo pripravi pisno poročilo o pogodbi o poustanovitvi</t>
  </si>
  <si>
    <t>Organ vodenja/nadzora predlaga imenovanje revizorja</t>
  </si>
  <si>
    <t>Poslovodstvo družbe pridobi revizorjevo poročilo o reviziji pogodbe o poustanovitvi</t>
  </si>
  <si>
    <t>NS na podlagi poročila poslovodstva in revizijskega poročila izdela pisno poročilo</t>
  </si>
  <si>
    <t>Skupščina d.d. sprejme sklep o soglasju za sklenitev pogodbe o poustanovitvi in ga vključi v zapisnik</t>
  </si>
  <si>
    <t>189,193,194,194a,199 (sočasna/simultana ustanovitev d.d.)</t>
  </si>
  <si>
    <t>IO-13</t>
  </si>
  <si>
    <t xml:space="preserve">189,193,194,194a,199 </t>
  </si>
  <si>
    <t>Ustanovitelji sprejmejo in podpišejo statut</t>
  </si>
  <si>
    <t xml:space="preserve">Ustanovitelji sestavijo pisno ustanovitveno poročilo </t>
  </si>
  <si>
    <t>Člani organov vodenja/nadzora izdelajo izjavo o ustanovitvi d.d. s stvarnimi vložki, jin objavijo v UL RS in glasilu družbe</t>
  </si>
  <si>
    <t>194a</t>
  </si>
  <si>
    <t>Člani organov vodenja/nadzora izdelajo izjavo o ustanovitvi d.d. s stvarnimi vložki v obliki VP (priloga: potrdilo o tehtanem povprečju enotnega tečaja) in objavijo v UL RS in glasilu družbe</t>
  </si>
  <si>
    <t>Overitev podpisov članov poslovodstva  in vpis v Sreg</t>
  </si>
  <si>
    <t>207,208,209,212,214,218,199</t>
  </si>
  <si>
    <t>IO-14</t>
  </si>
  <si>
    <t>Ustanovitelji sestavijo in objavijo oglas z vabilom k javnem vpisu delnic (prospekt)</t>
  </si>
  <si>
    <t>Ustanovitelji sestavijo poročilo o ustanovitvi</t>
  </si>
  <si>
    <t>Poslovodstvo družbe pridobi revizorjevo poročilo o reviziji sukcesivne ustanovitve</t>
  </si>
  <si>
    <t>Ustanovitelji posredujejo prospekt bankam vpisnicam</t>
  </si>
  <si>
    <t>Vpisniki pri bankah vpisnicah vpišejo delnice ter podpišejo 3 izvode izjave o vpisu</t>
  </si>
  <si>
    <t>Ustanovitelji pripravijo seznam vpisanih delnic in ga posredujejo bankam vpisnicam</t>
  </si>
  <si>
    <t>Ustanovitelji skličejo ustanovno skupščino- objava kot prospekt</t>
  </si>
  <si>
    <t>Izvedba ustanovne skupščine in priprava zapisnika
Ustanovitelji na ustanovni skupščini sprejmejo sklep o vpisu in vplačilu delnic; sklep o stv.vložkih;sklep o višini ustanov.stroškov;sklep o izvolitvi organov družbe</t>
  </si>
  <si>
    <t>IO-15</t>
  </si>
  <si>
    <t>Samostojni podjetnik prijavi spremembe in prenehanja s.p. v Sreg</t>
  </si>
  <si>
    <t>Število prijav sprememb in prenehanj s.p. v enem letu</t>
  </si>
  <si>
    <t>Podjetnik javno objavi prenehanje in navede dan prenehanja</t>
  </si>
  <si>
    <t>Podjetnik izpolni obrazec za prijavo prenehanja opravljanja dejavnosti</t>
  </si>
  <si>
    <t>Podjetnik vloži prijavo prenehanja na Ajpes</t>
  </si>
  <si>
    <t>IO-16</t>
  </si>
  <si>
    <t>Ustanovitev GIZ</t>
  </si>
  <si>
    <t>AA-16.1.</t>
  </si>
  <si>
    <t>Število prijav za vpis združenj v enem letu</t>
  </si>
  <si>
    <t>Priprava statuta</t>
  </si>
  <si>
    <t>Predložitev dokumentacije Sreg-u</t>
  </si>
  <si>
    <t>IO-17</t>
  </si>
  <si>
    <t>Ustanovitev EGIZ</t>
  </si>
  <si>
    <t>Število prijav za vpis evropskega združenja v enem letu</t>
  </si>
  <si>
    <t>Predlog za vpis EGIZ v SREg</t>
  </si>
  <si>
    <t>I. USTANOVITEV GOSPODARKSEGA SUBJEKTA IN REDNO POSLOVANJE</t>
  </si>
  <si>
    <t>IO-183</t>
  </si>
  <si>
    <t>IO-188</t>
  </si>
  <si>
    <t>Družbeniki sklenejo pogodbo o ustanovitvi d.n.o.</t>
  </si>
  <si>
    <t>Število novonastalih d.n.o.</t>
  </si>
  <si>
    <t>Podatki AJPES</t>
  </si>
  <si>
    <t>Priprava pogodbe o ustanovitvi</t>
  </si>
  <si>
    <t>Sklenitev pogodbe o ustanovitvi</t>
  </si>
  <si>
    <t>Predložitev pogodbe za vpis v Sreg</t>
  </si>
  <si>
    <t>Poročanje in obveščanje družbe s strani družbenika, ki vodi posle</t>
  </si>
  <si>
    <t>Število družbenikov</t>
  </si>
  <si>
    <t xml:space="preserve">Število d.n.o.* 3 družbeniki </t>
  </si>
  <si>
    <t>Družbenik, ki vodi posle, daje družbi potrebna poročila, na zahtevo obvešča o stanju poslov in predloži obračun</t>
  </si>
  <si>
    <t>Število poročil  in obračunov</t>
  </si>
  <si>
    <t>Število d.n.o. * število poročil v enem letu (2)</t>
  </si>
  <si>
    <t>Za dejanja, ki presegajo okvir rednega delovanja mora družbenik, ki vodi posle pridobiti soglasje vseh družbenikov</t>
  </si>
  <si>
    <t>Število pridobljenih soglasij družbenikov za dejanja, ki presegajo okvir rednega delovanja</t>
  </si>
  <si>
    <t>Število d.n.o. * število izrednih dogodkov v enem letu * število družbenikov</t>
  </si>
  <si>
    <t>Za razpolaganje z deležem mora družbenik d.n.o. pridobiti soglasje drugih družbenikov</t>
  </si>
  <si>
    <t>Število soglasij za razpolaganje z deležem</t>
  </si>
  <si>
    <t>10% od števila d.n.o. (2.042*0,1*2=408,4)</t>
  </si>
  <si>
    <t>IO-184</t>
  </si>
  <si>
    <t>IO-189</t>
  </si>
  <si>
    <t>Izvzetje družbenika od zastopanja, določitev skupnega zastopanja, vključitev prokurista v zastopanje in vsako spremembo glede tega morajo za vpis v register prijaviti vsi družbeniki d.n.o.</t>
  </si>
  <si>
    <t>Število sprememb družbene pogodbe v zvezi z zastopanjem d.n.o.</t>
  </si>
  <si>
    <t>5% od števila d.n.o. (2.042*0,05=102,1)</t>
  </si>
  <si>
    <t>Družbeniki vložijo prijavo spremembe v Sreg</t>
  </si>
  <si>
    <t xml:space="preserve">Družbeniki k.d. sklenejo družbeno pogodbo </t>
  </si>
  <si>
    <t>Število novonastalih k.d.</t>
  </si>
  <si>
    <t>Priprava družbene pogodbe</t>
  </si>
  <si>
    <t>Sklenitev družbene pogodbe</t>
  </si>
  <si>
    <t>Komanditist spremlja in nadzira poslovanje</t>
  </si>
  <si>
    <t>Število zahtev po prepisu letnega poročila</t>
  </si>
  <si>
    <t xml:space="preserve"> 50% od števila k.d. (913*0,5=456,5)</t>
  </si>
  <si>
    <t>Komplementar na zahtevo predloži komanditistu prepis letnega poročila in omogoči vpogled v poslovne knjige</t>
  </si>
  <si>
    <t>IO-185</t>
  </si>
  <si>
    <t>IO-190</t>
  </si>
  <si>
    <t>Komanditistov vložek, njegova zmanjšanja in povečanja se vpišejo v SReg</t>
  </si>
  <si>
    <t>Število predlogov za vpis povečanj in zmanjšanj komanditistovega vložka</t>
  </si>
  <si>
    <t>1% od števila k.d. (913*0,01=9,13)</t>
  </si>
  <si>
    <t>Komplementar vloži predlog za vpis (povečanja, zmanjšanja) komanditistovega vložka v Sreg</t>
  </si>
  <si>
    <t>IO-186</t>
  </si>
  <si>
    <t>IO-191</t>
  </si>
  <si>
    <t>Tihi družbenik sklene pogodbo z nosilcem tihe družbe</t>
  </si>
  <si>
    <t>Število novonastalih tihih družb</t>
  </si>
  <si>
    <t>Ocena</t>
  </si>
  <si>
    <t>Priprava pogodbe</t>
  </si>
  <si>
    <t>Sklenitev pogodbe</t>
  </si>
  <si>
    <t>Nosilec tihe družbe poroča o vodenju poslov</t>
  </si>
  <si>
    <t>Število tihih družb</t>
  </si>
  <si>
    <t>Nosilec tihe družbe izdela obračun in izplača dobiček</t>
  </si>
  <si>
    <t>Nosilec tihe družbe na zahtevo predloži tihemu družbeniku prepis letnega poročila in omogoči vpogled v poslovne knjige</t>
  </si>
  <si>
    <t>Nosilec tihe družbe v primeru prenehanja le-teh naredi obračun s tihim družbenikom</t>
  </si>
  <si>
    <t>Število prenehanj tihe družbe</t>
  </si>
  <si>
    <t>Nosilec tihe družbe izdela obračun in izplača vložek tihega družbenika v denarju</t>
  </si>
  <si>
    <t>169,183,187,303,304,453</t>
  </si>
  <si>
    <t>IO-187</t>
  </si>
  <si>
    <t>IO-192</t>
  </si>
  <si>
    <t>169,183,303,304,453</t>
  </si>
  <si>
    <t>Število statutov novonastalih d.d. in zapisnikov skupščin d.d. v obliki notarskega zapisa</t>
  </si>
  <si>
    <t>Število novoustanovljenih d.d. + število vseh d.d. *1,5</t>
  </si>
  <si>
    <t>Sestava statuta z zak.dol.sestavinami v NZ</t>
  </si>
  <si>
    <t>Število statutov  novonastalih d.d. v obliki notarskega zapisa</t>
  </si>
  <si>
    <t>Število novoustanovljenih d.d.</t>
  </si>
  <si>
    <t>Potrditev skupščinskih sklepov, seznama udeležencev, dokazila o sklicu v NZ</t>
  </si>
  <si>
    <t>Število zapisnikov skupščin d.d. v obliki notarskega zapisa</t>
  </si>
  <si>
    <t>Število vseh d.d. *1,5 (985*1,5=1477,5)</t>
  </si>
  <si>
    <t>Posredovanje dokumentacije SReg-u</t>
  </si>
  <si>
    <t>Število statutov in zapisnikov skupščin d.d. v obliki notarskega zapisa</t>
  </si>
  <si>
    <t xml:space="preserve">Število novoustanovljenih d.d + število vseh d.d. *1,5 </t>
  </si>
  <si>
    <t>174, 179, 180, 182</t>
  </si>
  <si>
    <t>IO-193</t>
  </si>
  <si>
    <t>KDD Izdaja delniške listine v nematerializirani obliki</t>
  </si>
  <si>
    <t>Število d.d.</t>
  </si>
  <si>
    <t>Sporočanje podatkov o izdaji delnic KDD</t>
  </si>
  <si>
    <t>Število izdaj delnic v nematerializirani obliki, ki jih izda KDD</t>
  </si>
  <si>
    <t>185,224,304,320,324,398,</t>
  </si>
  <si>
    <t>IO-194</t>
  </si>
  <si>
    <t>Objava podatkov in sporočil d.d. v e-mediju/glasilu</t>
  </si>
  <si>
    <t>Število objav in sporočil d.d. v e-mediju</t>
  </si>
  <si>
    <t>Število d.d.*2</t>
  </si>
  <si>
    <t>Vzpostavitev ustreznega fiz./e-medija</t>
  </si>
  <si>
    <t>Objava pomembnih podatkov in sporočil d.d.</t>
  </si>
  <si>
    <t xml:space="preserve">Število objav in sporočil d.d. </t>
  </si>
  <si>
    <t>Število d.d.*1</t>
  </si>
  <si>
    <t>IO-195</t>
  </si>
  <si>
    <t>Prijava dejstva združitve vseh delnic v osebi enega delničarja (in družbe) v SReg</t>
  </si>
  <si>
    <t>Število prijav združitev vseh delnic v osebi enega delničarja</t>
  </si>
  <si>
    <t>Prijava v Sreg</t>
  </si>
  <si>
    <t>IO-196</t>
  </si>
  <si>
    <t>Objava poziva k dvigu vplačanih zneskov v postopku sukcesivne ustanovitve d.d.</t>
  </si>
  <si>
    <t>Število objav poziva k dvigu vplačanih zneskov v postopku sukcesivne ustanovitve</t>
  </si>
  <si>
    <t>Objava oglasa = poziva k dvigu vplačanih zneskov</t>
  </si>
  <si>
    <t>Vpisniki pri banki dvignejo vplačane zneske</t>
  </si>
  <si>
    <t>Število vpisnikov v postopku sukcesivne ustanovitve</t>
  </si>
  <si>
    <t>IO-197</t>
  </si>
  <si>
    <t>Poziv poslovodstva sukcesivno ustanovljene k vplačilu vložkov</t>
  </si>
  <si>
    <t>Število pozivov poslovodstva sukcesivno ustanovljene k vplačilu vložkov</t>
  </si>
  <si>
    <t>Število sukcesivno novoustanovljenih d.d.* število delničarjev</t>
  </si>
  <si>
    <t>Poslovodstvo d.d. s priporočenim pismom vsakemu delničarju objavi poziv k vplačilu vložkov</t>
  </si>
  <si>
    <t>V primeru neplačila vplačila vložkov poslovodstvo d.d. objavi podaljšani rok za vplačilo vložkov</t>
  </si>
  <si>
    <t>Število pozivov poslovodstva sukcesivno ustanovljene k vplačilu vložkov - podaljšani rok</t>
  </si>
  <si>
    <t>10% od števila pozivov</t>
  </si>
  <si>
    <t>V primeru neplačila vplačila vložkov poslovodstvo d.d. objavi podatke o odvzetih delnicah in namesto odvzetih delniških listin izda nove</t>
  </si>
  <si>
    <t>Število odvzetih delnic</t>
  </si>
  <si>
    <t>IO-198</t>
  </si>
  <si>
    <t>Število vpisov v delniško knjigo, vodeno pri izdajatelju</t>
  </si>
  <si>
    <t>Število d.d., ki vodi delniško knjigo pri izdajatelju * število delničarjev * število sprememb (0,1 letno)</t>
  </si>
  <si>
    <t>Vnos zak.dol.podatkov v del.knjigo, vodeno pri KDD</t>
  </si>
  <si>
    <t>Število vpisov v delniško knjigo, vodeno pri KDD</t>
  </si>
  <si>
    <t>IO-199</t>
  </si>
  <si>
    <t>Člani organa vodenja/nadzora prijavi za vpis v register priložijo pisno izjavo</t>
  </si>
  <si>
    <t>Seznanitev z obveznostjo prijave</t>
  </si>
  <si>
    <t>Število izjav o odsotnosti ovir za imenovanje/število članov organa vodenja in nadzora</t>
  </si>
  <si>
    <t>Število d.d. * število članov vodenja in nadzora (985*4)</t>
  </si>
  <si>
    <t>Priprava in overitev izjave o odsotnosti ovir za imenovanje</t>
  </si>
  <si>
    <t>Predložitev vloge Sreg</t>
  </si>
  <si>
    <t>IO-200</t>
  </si>
  <si>
    <t>Organ vodenja oziroma nadzora sprejme poslovnik o delu</t>
  </si>
  <si>
    <t xml:space="preserve"> Podatki AJPES</t>
  </si>
  <si>
    <t>IO-201</t>
  </si>
  <si>
    <t>Sklenitev pogodbe s članom vodenja in nadzora</t>
  </si>
  <si>
    <t>Število članov vodenja in nadzora</t>
  </si>
  <si>
    <t>IO-202</t>
  </si>
  <si>
    <t>Število imenovanj in odpoklicov članov nadzornega sveta</t>
  </si>
  <si>
    <t>1% števila članov nadzornega sveta (0,01*985*3=29,55)</t>
  </si>
  <si>
    <t>Uprava pripravi predlog za imenovanje člana NS in ga predloži sodišču</t>
  </si>
  <si>
    <t>Število imenovanj članov nadzornega sveta</t>
  </si>
  <si>
    <t>Na predlog člana NS ali 10 % OK uprava na sodišče vloži predlog za odpoklic člana NS</t>
  </si>
  <si>
    <t>Število predlogov za odpoklic članov nadzornega sveta</t>
  </si>
  <si>
    <t>Uprava objavi spremembe sestave NS</t>
  </si>
  <si>
    <t>Število objav spremembe sestave nadzornega sveta</t>
  </si>
  <si>
    <t>Uprava prijavi spremembo sestave NS za vpis v Sreg</t>
  </si>
  <si>
    <t>IO-203</t>
  </si>
  <si>
    <t>Uprava četrtletno poroča nadzornemu svetu in mu predlaga letno poročilo</t>
  </si>
  <si>
    <t xml:space="preserve">Uprava četrtletno poroča nadzornemu svetu </t>
  </si>
  <si>
    <t>Uprava predlaga letno poročilo</t>
  </si>
  <si>
    <t>IO-204</t>
  </si>
  <si>
    <t>Prijava imenovanja predsednika nadzornega sveta in namestnika v register in pisanje zapisnikov sej nadzornega sveta</t>
  </si>
  <si>
    <t>Število sej nadzornega sveta</t>
  </si>
  <si>
    <t>Število d.d. * 4 seje letno</t>
  </si>
  <si>
    <t>Prijava imenovanja predsednika nadzornega sveta in namestnika v register</t>
  </si>
  <si>
    <t>Število predsednikov in namestnikov nadzornih svetov</t>
  </si>
  <si>
    <t>Število d.d. * 2</t>
  </si>
  <si>
    <t>Pisanje zapisnikov sej nadzornega sveta</t>
  </si>
  <si>
    <t>279, 280</t>
  </si>
  <si>
    <t>IO-205</t>
  </si>
  <si>
    <t>Oblikovanje reviz. komisije v družbi, s katere vrednostnimi papirji se trguje na organiziranem trgu</t>
  </si>
  <si>
    <t>Število družb, z vrednostnimi papirji na organiziranem trgu</t>
  </si>
  <si>
    <t>Podatki Lj. borza</t>
  </si>
  <si>
    <t>NS oblikuje revizijsko komisijo</t>
  </si>
  <si>
    <t>Oblikovanje poročila za nadzorni svet</t>
  </si>
  <si>
    <t>IO-206</t>
  </si>
  <si>
    <t>Nadzorni svet mora poročati skupščini</t>
  </si>
  <si>
    <t>IO-230</t>
  </si>
  <si>
    <t>V primeru izstopa/izključitve družbenika drugi družbeniki sprejmejo ustrezen sklep</t>
  </si>
  <si>
    <t>Število skupščin, ki odločajo o izstopih/izključitvah družbenika</t>
  </si>
  <si>
    <t>1% od števila d.o.o. (55236*0,01=552,36)</t>
  </si>
  <si>
    <t>Priprava skupščine</t>
  </si>
  <si>
    <t>Poslovodstvo pošlje družbenikom vabilo na skupščino</t>
  </si>
  <si>
    <t>Število družbenikov, ki odločajo o izstopih/izključitvah družbenika</t>
  </si>
  <si>
    <t>2,5 družbenika * 1% od števila d.o.o. (55236*0,01*2,5=13809)</t>
  </si>
  <si>
    <t>Družbeniki sprejmejo skupščinski sklep o zmanjšanju OK za nom.znesek izstopajočega/izključenega družbenika</t>
  </si>
  <si>
    <t>Družbeniki sprejmejo sklep o sorazmernem povečanju svojih sedanjih poslovnih deležev</t>
  </si>
  <si>
    <t>V primeru, da družbeniki sprejmejo sklep o tem, da se ne opravi skupščina, svoje glasove na zak.dol.način sporočijo poslovodji</t>
  </si>
  <si>
    <t>Število sklepov o tem, da se skupščina ne opravi</t>
  </si>
  <si>
    <t>40% sklicev skupščin (55236*0,4=22094,4)</t>
  </si>
  <si>
    <t>Vsi družbeniki sprejmejo sklep o tem,da se skupščina ne opravi</t>
  </si>
  <si>
    <t>40% sklicev skupščin (55236*0,4=22094,4</t>
  </si>
  <si>
    <t>Družbeniki poslovodji sporočijo glasove pisno, telefonsko, telegramsko ali z uporabo podobnih tehničnih sredstev</t>
  </si>
  <si>
    <t>Poslovodja d.o.o. skliče skupščino s priporočenim pismom vsem družbenikom</t>
  </si>
  <si>
    <t>Število skupščin d.o.o.</t>
  </si>
  <si>
    <t>Število d.o.o. (1 redna skupščina letno)</t>
  </si>
  <si>
    <t>Priprava sklica skupščine z dnevnim redom</t>
  </si>
  <si>
    <t>Razpošiljanje sklica vsem družbenikom s priporočenim pismom</t>
  </si>
  <si>
    <t>Poslovodja d.o.o. mora družbenika na njegovo zahtevo obvestiti o zadevah družbe in mu dovoliti vpogled v knjige in spise</t>
  </si>
  <si>
    <t>Število zahtev družbenikov po obvestitvah o zadevah družbe in  vpogledu v knjige in spise</t>
  </si>
  <si>
    <t>10% od števila družbenikov</t>
  </si>
  <si>
    <t>Družbenik d.o.o. od poslovodje zahteva obvestilo/vpogled</t>
  </si>
  <si>
    <t>Poslovodja pripravi zahtevane informacije in obvesti družbenika oziroma mu omogoči vpogled</t>
  </si>
  <si>
    <t>O odklonitvi informiranja/vpogleda dokončno odločajo družbeniki</t>
  </si>
  <si>
    <t>Število odklonitev zahtev družbenikov po obvestitvah o zadevah družbe in  vpogledu v knjige in spise</t>
  </si>
  <si>
    <t>Poslovodja d.o.o. prijavi notarsko potrjeno spremembo družbene pogodbe za vpis v Sreg</t>
  </si>
  <si>
    <t>Število sprememb družbenih pogodb</t>
  </si>
  <si>
    <t>25% od števila d.o.o. (55236*0,25=13809)</t>
  </si>
  <si>
    <t>Sestava spremembe družbene pogodbe z zak.dol.sestavinami v NZ</t>
  </si>
  <si>
    <t xml:space="preserve">Število delničarjev ,ki odloča o spremembi družbene pogodbe </t>
  </si>
  <si>
    <t>2,5 delničarja * 25% od števila d.o.o. (2,5*55236*0,25=34522,5)</t>
  </si>
  <si>
    <t>Potrditev skupščinskih sklepov</t>
  </si>
  <si>
    <t>Ustanovitelj predloži listino o varščini za nevplačani del osnovnega vložka ob prijavi 1-osebne družbe za vpis v Sreg</t>
  </si>
  <si>
    <t>Število novoustanovljenih enoosebnih d.o.o. z nevplačanim zneskom OK</t>
  </si>
  <si>
    <t>10% od števila novoustanovljenih d.o.o. (5825*0,1=582,5)</t>
  </si>
  <si>
    <t>Pravni posli družbenika v imenu družbe s samim seboj kot drugo stranko morajo biti v pisni obliki</t>
  </si>
  <si>
    <t>Število pravnih poslov družbenika v imenu družbe s samim seboj kot drugo stranko</t>
  </si>
  <si>
    <t>Število enoosebnih d.o.o.*število pravnih poslov s samim seboj 2 letno)</t>
  </si>
  <si>
    <t>Družbenik sklepa posle s samim seboj v pisni obliki</t>
  </si>
  <si>
    <t>Pravilnik o overitvi in vodenju knjige sklepov družbe z enim družbenikom, Ur.l.RS 111/2006,141/2006,68/2008</t>
  </si>
  <si>
    <t>526 (13-14)</t>
  </si>
  <si>
    <t>Družbenik enoosebne družbe vse odločitve vpisuje v notarsko potrjenopisno knjigo sklepov ali v elektronsko knjigo sklepov, ki jo vodi notarska zbornica</t>
  </si>
  <si>
    <t>Število enoosebnih d.o.o.</t>
  </si>
  <si>
    <t>50% od števila mikro d.o.o. + 10% od števila majhnih, srednjih in velikih d.o.o. (51978*0,5+3258*0,1=26314,8)</t>
  </si>
  <si>
    <t>Družbenik vpisuje odločitve v notarsko overjeno knjigo sklepov</t>
  </si>
  <si>
    <t>Število sklepov enoosebnih družb z notarsko overjeno knjigo sklepov</t>
  </si>
  <si>
    <t>90% od števila enoosebnih d.o.o. * 2 sklepa letno (26315*0,9*2=47367)</t>
  </si>
  <si>
    <t>Družbenik vpisuje sklepe v elektronsko vodeno knjigo sklepov</t>
  </si>
  <si>
    <t>Število sklepov enoosebnih družb z elektronsko vodeno knjigo sklepov</t>
  </si>
  <si>
    <t>10% od števila enoosebnih d.o.o. * 2 sklepa letno (26315*0,1*2=5263)</t>
  </si>
  <si>
    <t>Notarska zbornica v dokumentni bazi vodi seznam overitev knjig sklepov</t>
  </si>
  <si>
    <t>Število overitev knjige sklepov</t>
  </si>
  <si>
    <t xml:space="preserve">Število novoustanovljenih enoosebnih d.o.o. = število novoustanovljenih d.o.o. * delež enoosebnih d.o.o. v vseh d.o.o. (5825*0,475=2766,87) </t>
  </si>
  <si>
    <t>Pridobitev podatkov</t>
  </si>
  <si>
    <t>Oblikovanje evidence</t>
  </si>
  <si>
    <t>2</t>
  </si>
  <si>
    <t>Organi vodenja/nadzora prijavijo vpis novega pravnega subjekta - d.n.o. v SReg</t>
  </si>
  <si>
    <t>3</t>
  </si>
  <si>
    <t>Organi vodenja/nadzora prijavijo vpis novega pravnega subjekta - k.d. v SReg</t>
  </si>
  <si>
    <t>Priprava predloga za vpis novega subjekta  in posredovanje notranju</t>
  </si>
  <si>
    <t>Zapisniki skupščin in priloge se sestavijo v obliki notarskega zapisa</t>
  </si>
  <si>
    <t>Simultana ustanovitev d.d.</t>
  </si>
  <si>
    <t>Organi vodenja/nadzora prijavijo vpis novega pravnega subjekta v Sreg - simultana ustanovitev d.d.</t>
  </si>
  <si>
    <t>Priprava predloga za vpis simultane ustanovitve delniške družbe in posredovanje notranju za vpis</t>
  </si>
  <si>
    <t>Priprava predloga za vpis komanditne družbe in posredovanje notranju za vpis</t>
  </si>
  <si>
    <t>Število novo vpisanih delniških družb po postopku simultane ustanovitve, brez predhodnih statusnih sprememb</t>
  </si>
  <si>
    <t>Sukcesivna ustanovitev d.d.</t>
  </si>
  <si>
    <t>Število novo vpisanih delniških družb po postopku sukcesivne ustanovitve, brez predhodnih statusnih sprememb</t>
  </si>
  <si>
    <t>Organi vodenja/nadzora prijavijo vpis novega pravnega subjekta v Sreg - sukcesivna ustanovitev d.d.</t>
  </si>
  <si>
    <t>Priprava predloga za vpis sukcesivne ustanovitve delniške družbe in posredovanje notranju za vpis</t>
  </si>
  <si>
    <t>Poustanovitev d.d.</t>
  </si>
  <si>
    <t>Organi vodenja/nadzora prijavijo vpis poustanovitve d.d. v SReg</t>
  </si>
  <si>
    <t>Priprava predloga za vpis poustanovitve delniške družbe in posredovanje notranju</t>
  </si>
  <si>
    <t>Število poustanovitev delniških družb</t>
  </si>
  <si>
    <t>Število novonastalih d.n.o. brez predhodnih statusnih sprememb</t>
  </si>
  <si>
    <t>Število novonastalih k.d. brez predhodnih statusnih sprememb</t>
  </si>
  <si>
    <t xml:space="preserve">Podatki AJPES:
novo vpisani 36 - preoblikovanja v k.d. 1 - prenehanja zaradi spojitve ali delitve z ustanovitvijo nove družbe (v obeh primerih nastanek novega d.n.o.) 0
</t>
  </si>
  <si>
    <t xml:space="preserve">Podatki AJPES:
novo vpisani 65 - preoblikovanja v d.n.o. 2 - prenehanja zaradi spojitve ali delitve z ustanovitvijo nove družbe  (v obeh primerih nastanek novega d.n.o.) 
</t>
  </si>
  <si>
    <t xml:space="preserve">Podatki AJPES:
novo vpisani 20 - preoblikovanja v d.d. 13 - prenehanja zaradi spojitve ali delitve z ustanovitvijo nove družbe (v obeh primerih nastanek novega d.n.o.) 0
Skupaj 7 novih d.d. brez predhodnih statusnih sprememb. Ocenjujemo, da so od tega 4 ustanovljene simultano in 3 sukcesivno.
</t>
  </si>
  <si>
    <t>Ocenjujemo, da je takih primerov največ 5 letno.</t>
  </si>
  <si>
    <t>Organi vodenja/nadzora prijavijo vpis ustanovitve k.d.d. v SReg</t>
  </si>
  <si>
    <t>Priprava predloga za vpis ustanovitve komanditne delniške družbe in posredovanje notranju</t>
  </si>
  <si>
    <t>7</t>
  </si>
  <si>
    <t>Število ustanovitev komanditnih delniških družb brez predhodnih statusnih preoblikovanj.</t>
  </si>
  <si>
    <t xml:space="preserve">Podatki AJPES:
novo vpisani v letu 2009 = 0
</t>
  </si>
  <si>
    <t>8</t>
  </si>
  <si>
    <t>Organi vodenja/nadzora prijavijo vpis ustanovitve d.o.o. v SReg</t>
  </si>
  <si>
    <t>Število ustanovitev družb z omejeno odgovornostjo brez predhodnih statusnih preoblikovanj.</t>
  </si>
  <si>
    <t>Število ustanovitev družb z omejeno odgovornostjo brez predhodnih statusnih preoblikovanj - vpis pri notarju</t>
  </si>
  <si>
    <t>Število ustanovitev družb z omejeno odgovornostjo brez predhodnih statusnih preoblikovanj - vpis preko e-VEM</t>
  </si>
  <si>
    <t xml:space="preserve">Po podatkih DATA d.o.o. je število registriranih podjetij preko VEM
v letu 2009: 1640 podjetij; ocenjujemo, da je glede na razmerje med vsemi novimi d.o.o.  In s.p. (1:3), od tega 550 d.o.o. in 1.090 s.p.
</t>
  </si>
  <si>
    <t>1. FIRMA PRAVNIH SUBJEKTOV IN NASTOPANJE V PRAVEM PROMETU</t>
  </si>
  <si>
    <t>2. DRUŽBA Z NEOMEJENO ODGOVORNOSTJO</t>
  </si>
  <si>
    <t>3. KOMANDITNA DRUŽBA</t>
  </si>
  <si>
    <t>4. TIHA DRUŽBA</t>
  </si>
  <si>
    <t>5. DELNIŠKA DRUŽBA</t>
  </si>
  <si>
    <t>6. EVROPSKA DELNIŠKA DRUŽBA</t>
  </si>
  <si>
    <t>7. KDD</t>
  </si>
  <si>
    <t>8. DOO</t>
  </si>
  <si>
    <t>9. ENOOSEBNA D.O.O.</t>
  </si>
  <si>
    <t>Vložitev izpodbojne tožbe s strani upravičencev</t>
  </si>
  <si>
    <t>Število izpodbojnih tožb</t>
  </si>
  <si>
    <t>20% od števila skupščin d.d. in d.o.o. (0,2*(985+55236)=11.244,20)</t>
  </si>
  <si>
    <t>Vsak delničar, poslovodstvo oz. vsak član organa vodenja ali nadzora lahko vloži tožbo v zak.dol.roku</t>
  </si>
  <si>
    <t>Objava poslovodstva, da je vložena izpodbojna tožba in vsebine razveljavitvene/ničnostne tožbe</t>
  </si>
  <si>
    <t>Poslovodstvo objavi dejstvo vloženosti izpodbojne tožbe na enak način kot je bil objavljen izpodbijani sklep</t>
  </si>
  <si>
    <t>Objava vsebine sodbe s strani poslovodstva</t>
  </si>
  <si>
    <t>Število objavljenih sodb</t>
  </si>
  <si>
    <t>Poslovodstvo objavi vsebino sodbe</t>
  </si>
  <si>
    <t>Glavni delničar družbi predloži izjavo banke o solidarni odgovornosti za izpolnitev njegovih obveznosti iz naslova den.odpravnine</t>
  </si>
  <si>
    <t xml:space="preserve">Število izjav banke o solidarni odgovornosti za izpolnitev obveznosti iz naslova den. odpravnine glavnega delničarja </t>
  </si>
  <si>
    <t>15% skupščin d.d. in d.o.o. (0,15*(985+55236)=8433,15)* 1 izjava</t>
  </si>
  <si>
    <t>Pridobitev izjave banke o solidarni odgovornosti za izpolnitev obveznosti iz naslova den.odpravnine</t>
  </si>
  <si>
    <t>Glavni delničar predloži bančno izjavo o solid.odg.poslovodstvu družbe</t>
  </si>
  <si>
    <t>Število skupščin o izključitvi manjšinskih delničarjev</t>
  </si>
  <si>
    <t>15% skupščin d.d. in d.o.o. (0,15*(985+55236)=8433,15)</t>
  </si>
  <si>
    <t>Priprava pisnega poročila glavnega delničarja z zak.predp.vsebino</t>
  </si>
  <si>
    <t>Organ vodenja/nadzora vloži predlog za imenovanje revizorja, ki bo ocenila primernost višine denarne odpravnine</t>
  </si>
  <si>
    <t>Revizor izdela pisno poročilo o primernosti višine denarne odpravnine</t>
  </si>
  <si>
    <t>Poslovodstvo vloži predlog za vpis sklepa o prenosu delnic na večinskega delničarja v Sreg</t>
  </si>
  <si>
    <t>Število predlogov za vpis sklepov o prenosu delnic</t>
  </si>
  <si>
    <t>Predložitev vpisne dokumentacije Sreg</t>
  </si>
  <si>
    <t>II. POSLOVNE KNJIGE IN LETNA POROČILA</t>
  </si>
  <si>
    <t>9. Podružnice tujih družb</t>
  </si>
  <si>
    <t xml:space="preserve">10. Osebne družbe </t>
  </si>
  <si>
    <t>10. SAMOSTOJNI PODJETNIK</t>
  </si>
  <si>
    <t>11. GOSPODARSKO INTERESNO ZDRUŽENJE IN EVROPSKO GOSPODARSKO INTERESNO ZDRUŽENJE</t>
  </si>
  <si>
    <t>13. NIČNOST IN IZPODBOJNOST</t>
  </si>
  <si>
    <t xml:space="preserve">Oprostitev odgovornosti posameznega člana združenja za njegove obveznosti se objavi </t>
  </si>
  <si>
    <t>Število obvestil o oprostitvi odgovornosti posameznega člana združenja za obveznosti</t>
  </si>
  <si>
    <t>Sestava obvestila o oprostitvi odgovornosti posameznega člana združenja za obveznosti</t>
  </si>
  <si>
    <t>Objava oprostitve</t>
  </si>
  <si>
    <t>Pogodba o ustanovitvi združenja in njene spremembe se objavijo</t>
  </si>
  <si>
    <t>Število objav pogodb o ustanovitvi združenja in njenih sprememb</t>
  </si>
  <si>
    <t>Število novonastalih združenj v obdobju</t>
  </si>
  <si>
    <t>Sestava pogodbe in o ustanovitvi združenja in njenih sprememb</t>
  </si>
  <si>
    <t>NZ pogodbe o ustanovitvi združenja in njene spremembe</t>
  </si>
  <si>
    <t>Objava pogodbe o ustanovitvi združenja in njenih sprememb</t>
  </si>
  <si>
    <t>Način upravljanja združenja, imenovanje članov poslovodstva in določitev njihovih pooblastil, pravic in pogojev za odpoklic se uredijo s pogodbo o ustanovitvi ali s sklepom skupščine</t>
  </si>
  <si>
    <t>Število novoustavovljenih združenj v obdobju</t>
  </si>
  <si>
    <t>Skupščina združenja sprejme sklep, ki določa upravljanje združenja</t>
  </si>
  <si>
    <t>V zak.dol.  primerih nadzor nad poslovnimi knjigami združenj opravljajo revizorji</t>
  </si>
  <si>
    <t>Število združenj, ki izdajajo obveznice</t>
  </si>
  <si>
    <t>Skupščina združenja, ki izdaja obveznice imenuje revizorja za nadzor</t>
  </si>
  <si>
    <t>Združenje z imenovanim revizorjem sklene pogodbo, kjer se določita mandatna doba in pooblastila revizorja</t>
  </si>
  <si>
    <t>Nadzor nad poslovnimi knjigami združenj z več kot 100 delavci se opravlja v skladu s pravili, ki veljajo za družbe</t>
  </si>
  <si>
    <t>12. TUJA PODJETJA</t>
  </si>
  <si>
    <t>13. MANJŠINSKI DELNIČARJI</t>
  </si>
  <si>
    <t>Zastopnik tujega podjetja vloži predlog za vpis podružnice v Sreg</t>
  </si>
  <si>
    <t>Število predlogov za vpis podružnice v Sreg</t>
  </si>
  <si>
    <t>Zastopnik tujega podjetja predloži dokumentacijo za prijavo vpisa podružnice v Sreg</t>
  </si>
  <si>
    <t>1. ZDRUŽITVE DELNIŠKIH DRUŽB</t>
  </si>
  <si>
    <t>1.1. PRIPOJITVE IN SPOJITVE DELNIŠKIH DRUŽB - SKUPNE DOLOČBE (Za spojitev delniških družb se smiselno uporabljajo določbe o pripojitvi - Uporaba členov od 581 do 615 ZGD)</t>
  </si>
  <si>
    <t>581,582,583,584,587</t>
  </si>
  <si>
    <t>IO-30</t>
  </si>
  <si>
    <t>Poslovodstva udeleženih družb izvedejo postopek pripojitve / spojitve delniške družbe</t>
  </si>
  <si>
    <t>Število pri združitvah udeleženih delniških družb</t>
  </si>
  <si>
    <t>2XŠtevilo prenehanj d.d. zaradi spojitve in pripojitve v letu 2009; AJPES</t>
  </si>
  <si>
    <t>Poslovodstva družb, ki se združujejo, morajo skleniti pisno pogodbo o združitvi v obliki NZ</t>
  </si>
  <si>
    <t xml:space="preserve">Poslovodstvo vsake družbe (lahko skupno), ki je udeležena pri združitvi, mora izdelati podrobno pisno poročilo o pripojitvi. </t>
  </si>
  <si>
    <t>Število združitev delniških družb</t>
  </si>
  <si>
    <t>število družb, ki so bile izbrisane iz PRS zaradi združitve v letu 2009 (vse so bile pripojene); AJPES</t>
  </si>
  <si>
    <t>NS/poslovodstvo vloži predlog za imenovanje pripojitvenega / spojitvenege revizorja</t>
  </si>
  <si>
    <t>Število združitev delniških družb brez poenostavljenih združitev</t>
  </si>
  <si>
    <t>število družb, ki so bile izbrisane iz PRS zaradi združitve v letu 2009 15 (AJPES) - število poenostavljenih združitev (ocena = vse mikro družbe, ki so se združile 2 in 3 družbe, ki so večje kot mikro)</t>
  </si>
  <si>
    <t>Poslovodstvo pridobi revizorjevo poročilo o reviziji pripojitve / spojitve</t>
  </si>
  <si>
    <t>število družb, ki so bile izbrisane iz PRS zaradi združitve v letu 2009 15 (AJPES) - število poenostavljenih združitev (ocena = vse mikro družbe, ki so se združile 4 in 3 družbe, ki so večje kot mikro)</t>
  </si>
  <si>
    <t>NS vsake udeležene družbe pregleda nameravano pripojitev / spojitev in izdela pisno poročilo</t>
  </si>
  <si>
    <t>Poslovodstvo vsake udeležene družbe 1 mesec pred zasedanjem skupščine Sreg-u predloži pogodbo o združitvi</t>
  </si>
  <si>
    <t>Objava dejstva o predložitvi pogodbe o pripojitvi Sreg-u</t>
  </si>
  <si>
    <t>Objava sklica skupščine</t>
  </si>
  <si>
    <t xml:space="preserve">Poslovodstvo vsake udeležene družbe na svojem sedežu omogoči delničarjem vpogled v pripojitveno dokumentacijo.
</t>
  </si>
  <si>
    <t xml:space="preserve">Vsaka od družb mora na zahtevo delničarjev zagotoviti brezplačen prepis dokumentacije  </t>
  </si>
  <si>
    <t>Število zahtev delničarjev za prepis dokumentacije</t>
  </si>
  <si>
    <t>Ocena števila delničarjev, ki zahtevajo prepis dokumentacije glede na število vseh delničarjev in glede na velikost družb</t>
  </si>
  <si>
    <t>Izvedba skupšine in priprava zapisnika s sklepi 
Skupščina vsake udeležene družbe sprejme sklep o soglasju k (predlogu) pogodbi o združitvi in v primeru več razredov delnic še izredni sklep za vsak razred delnic</t>
  </si>
  <si>
    <t>585,586, 588,590</t>
  </si>
  <si>
    <t>IO-31</t>
  </si>
  <si>
    <t>Poslovodstva pri združitvi udeleženih družb Sreg-u predložijo predlog za vpis združitve</t>
  </si>
  <si>
    <t>AA-31.1.</t>
  </si>
  <si>
    <t>Priprava dokumentacije za predložitev za vpis v Sreg</t>
  </si>
  <si>
    <t>Poslovodstvo vsake udeležene družbe predloži dokumentacijo Sreg-u</t>
  </si>
  <si>
    <t>IO-32</t>
  </si>
  <si>
    <t>Prevzeta družba / Novonastala družba imenuje zastopnika za prevzem delnic prevzemne družbe, ki jih je treba zagotoviti delničarjem prevzete družbe / delnic od družb, ki se spajajo</t>
  </si>
  <si>
    <t>AA-32.1.</t>
  </si>
  <si>
    <t>Imenovanje zastopnika za prevzem delnic</t>
  </si>
  <si>
    <t>Zastopnik za prevzem delnic sporoči Sreg-u, da so mu bile delnice izročene</t>
  </si>
  <si>
    <t>IO-33</t>
  </si>
  <si>
    <t>Upniki in predstavniki delavcev dajo izjavo o soglasju k združitvi</t>
  </si>
  <si>
    <t>Število soglasij upnikov in predstavnikov delavcev k pripojitvi v enem letu</t>
  </si>
  <si>
    <t xml:space="preserve">število združitev delniških družb v letu 2009 po podatkih AJPE x 2 </t>
  </si>
  <si>
    <t>Potrditev izjave v obliki NZ</t>
  </si>
  <si>
    <t xml:space="preserve">Število izjav o soglasju k pripojitvi v obliki NZ upnikov in predstavnikov delavcev </t>
  </si>
  <si>
    <t>IO-35</t>
  </si>
  <si>
    <t>Pri poenostavljeni združitvi se delničarji vsake družbe z izjavo v obliki NZ odpovejo določenim zak.dol.pravicam</t>
  </si>
  <si>
    <t>Število delničarjev in udeleženih družb v poenostavljenih združitvah</t>
  </si>
  <si>
    <t>ocena števila delničarjev glede na velikost družbe</t>
  </si>
  <si>
    <t>Poslovodstvo udeleženih družb izdela izjavo o odpovedi določenim pravicam</t>
  </si>
  <si>
    <t>Število udeleženih družb v poenostavljenih združitvah</t>
  </si>
  <si>
    <t>ocenili, da je 5 d.d. bilo združenih po enostavnem postopku = vse mikro družbe, ki so se združile v letu 2009 po podatkih AJPE = 4 in 3 družbe, ki so večje kot mikro</t>
  </si>
  <si>
    <t>Vsi delničarji udeleženih družb podpišejo izjavo</t>
  </si>
  <si>
    <t>Število delničarjev  v poenostavljenih združitvah</t>
  </si>
  <si>
    <t>600,601,605,606</t>
  </si>
  <si>
    <t>IO-36</t>
  </si>
  <si>
    <t>Prevzemna družba / Novoustanovljena družba mora pridobiti revizorjevo poročilo o reviziji primernosti denarne odpravnine</t>
  </si>
  <si>
    <t>Število ponujenih denarnih odpravnin pri združitvah</t>
  </si>
  <si>
    <t xml:space="preserve">Ocenili, da je v 90% primerov združitev ponujena denarna odpravnina / 90% števila družb, ki so bile izbrisane iz PRS zaradi združitve v letu 2009 </t>
  </si>
  <si>
    <t xml:space="preserve">Poslovodstvo pridobi revizorjevo poročilo o reviziji primernosti ponujene denarne odpravnine </t>
  </si>
  <si>
    <t>Število revizorjevih poročil o primernosti ponujene denarne odpravnine</t>
  </si>
  <si>
    <t>Področje: Gospodarsko področje</t>
  </si>
  <si>
    <t>TIPI IO:</t>
  </si>
  <si>
    <t>Kategorija predpisa:</t>
  </si>
  <si>
    <t>TIPI AA:</t>
  </si>
  <si>
    <t>1 - Vodenje evidenc</t>
  </si>
  <si>
    <t>1 - A (EU regulativa)</t>
  </si>
  <si>
    <t>1 - Seznanjanje z informacijsko obveznostjo</t>
  </si>
  <si>
    <t>Julij 2010</t>
  </si>
  <si>
    <t>2 - Prijava najava aktivnosti</t>
  </si>
  <si>
    <t>2 - B (EU direktiva)</t>
  </si>
  <si>
    <t>2 - Usposabljanje zaposlenih za pripravo IO</t>
  </si>
  <si>
    <t>3 - Posredovanje poročil</t>
  </si>
  <si>
    <t>3 - C (nacionalna)</t>
  </si>
  <si>
    <t>3 - Priprava potrebnih informacij iz obstoječih podatkov ali preračunavanje, preoblikovanje obstoječih podatkov za namen IO</t>
  </si>
  <si>
    <t>4 - Označevanje informacij za tretje osebe</t>
  </si>
  <si>
    <t>4 - Pridobivanje novih podatkov</t>
  </si>
  <si>
    <t>5 - Posredovanje informacij za tretje osebe</t>
  </si>
  <si>
    <t>Pravni subjekt:</t>
  </si>
  <si>
    <t>5 - Oblikovanje ustreznih podatkov</t>
  </si>
  <si>
    <t>6 - Zahtevek za posamezno aktivnost, oprostitev, povračilo</t>
  </si>
  <si>
    <t>1 - s.p.</t>
  </si>
  <si>
    <t>6 - Izpolnjevanje obrazcev, napovedi, obračunov</t>
  </si>
  <si>
    <t>7 - Splošni zahtevki za določene aktivnosti ali oprostitve</t>
  </si>
  <si>
    <t>2 - d.n.o.</t>
  </si>
  <si>
    <t>7 - Sklicevanje sestankov zaradi IO</t>
  </si>
  <si>
    <t>8 - Registracija</t>
  </si>
  <si>
    <t>3 - k.d.</t>
  </si>
  <si>
    <t>8 - Nadzor in sodelovanje pri opravljanju zunanje inšpekcije</t>
  </si>
  <si>
    <t>9 - Certifikacija izdelkov, procesov</t>
  </si>
  <si>
    <t>4 - tiha družba</t>
  </si>
  <si>
    <t>9 - Kopiranje, distribuiranje (poročil, letakov, etiket)</t>
  </si>
  <si>
    <t>10 - Nadzor</t>
  </si>
  <si>
    <t>5 - d.d.</t>
  </si>
  <si>
    <t>10 - Poročanje/oddajanje informacij</t>
  </si>
  <si>
    <t>11 - Inšpekcijski nadzor</t>
  </si>
  <si>
    <t>6 - SE</t>
  </si>
  <si>
    <t>11 - Drugo</t>
  </si>
  <si>
    <t>12 - Prošnja za subvencije, garancije</t>
  </si>
  <si>
    <t>7 - k.d.d.</t>
  </si>
  <si>
    <t>13 - Usposabljanje, izobraževanje</t>
  </si>
  <si>
    <t>8 - d.o.o.</t>
  </si>
  <si>
    <t>14 - Drugo</t>
  </si>
  <si>
    <t>9- GIZ</t>
  </si>
  <si>
    <t>10 - EGIZ</t>
  </si>
  <si>
    <t>11 - podružnica</t>
  </si>
  <si>
    <t xml:space="preserve"> </t>
  </si>
  <si>
    <t>Pravne in fizične osebe</t>
  </si>
  <si>
    <t>Naziv zakona z navedbo objave</t>
  </si>
  <si>
    <t>Podzakonski predpisi z navedbo objave</t>
  </si>
  <si>
    <t>Št. člena</t>
  </si>
  <si>
    <t>Povezani predpisi z navedbo objave</t>
  </si>
  <si>
    <t>Resorni organ</t>
  </si>
  <si>
    <t>Kategorija predpisa</t>
  </si>
  <si>
    <t>Zap. št. IO</t>
  </si>
  <si>
    <t>IO (opisno)</t>
  </si>
  <si>
    <t>IO (tip)</t>
  </si>
  <si>
    <t>Pr.subjekt (tip)</t>
  </si>
  <si>
    <t>Zap. št. AA</t>
  </si>
  <si>
    <t>AA (opisno)</t>
  </si>
  <si>
    <t>AA (tip)</t>
  </si>
  <si>
    <t>Populacija (opisno)</t>
  </si>
  <si>
    <t>Populacija (komentar)</t>
  </si>
  <si>
    <t>Populacija (število)</t>
  </si>
  <si>
    <t>Frekvenca</t>
  </si>
  <si>
    <t>Elektronsko izpolnjevanje aktivnosti (da ali ne)</t>
  </si>
  <si>
    <t>Urna postavka</t>
  </si>
  <si>
    <t>ZGD-1, Ur.l.RS št.  65/2009-UPB3</t>
  </si>
  <si>
    <t>12,27,71,72,127,407,573,578</t>
  </si>
  <si>
    <t>MG</t>
  </si>
  <si>
    <t>3-C</t>
  </si>
  <si>
    <t>IO-1</t>
  </si>
  <si>
    <t>Ustanovitelji opredelijo firmo družbe glede na vrsto družbe (d.n.o.,k.d.,t.d.,d.o.o.,d.d.,k.d.d.,s.p.)</t>
  </si>
  <si>
    <t>1,2,3,4,5,6,7,8</t>
  </si>
  <si>
    <t>Število novoustanovljenih družb v enem letu</t>
  </si>
  <si>
    <t>Novoustanovljeni subjekti v letu 2009; AJPES</t>
  </si>
  <si>
    <t>NE</t>
  </si>
  <si>
    <t>Določitev oznake, ki nakazuje dejavnost</t>
  </si>
  <si>
    <t>Določitev oznake, ki nakazuje vrsto družbe</t>
  </si>
  <si>
    <t>27,71,72,163,676</t>
  </si>
  <si>
    <t>9, 10</t>
  </si>
  <si>
    <t>Določitev dodatnih oznak (GIZ, EGIZ)</t>
  </si>
  <si>
    <t>Število novoustanovljenih GIZ in EGIZ v enem letu</t>
  </si>
  <si>
    <t>Novoustanovljene GIZ in EGIZ v letu 2009; AJPES</t>
  </si>
  <si>
    <t>Vključitev dodatne sestavine po vpisu zač.likvid.postop.: dodatek "v likvidaciji"</t>
  </si>
  <si>
    <t>127, 407</t>
  </si>
  <si>
    <t>Število začetih likvidacijskih postopkov v enem letu</t>
  </si>
  <si>
    <t>Število začetih likvidacijskih postopkov v letu 2009; AJPES</t>
  </si>
  <si>
    <t>45,72,127,156,679</t>
  </si>
  <si>
    <t>IO-3</t>
  </si>
  <si>
    <t xml:space="preserve">Pravni subjekti obveščajo naslovnike o registrskih podatkih </t>
  </si>
  <si>
    <t>Seznanitev z IO</t>
  </si>
  <si>
    <t>Število pravnih subjektov</t>
  </si>
  <si>
    <t>Število pravnih subjektov na dan 31.12.2009 (1,2,3,4,5,6,7,8) AJPES</t>
  </si>
  <si>
    <t>DA</t>
  </si>
  <si>
    <t>Navajanje firme in sedeža ter reg.podatkov na vseh sporočilih družbe</t>
  </si>
  <si>
    <t xml:space="preserve">Označitev imena in priimka članov poslovodstva komplementarjev na poslovnih listinah dvojne družbe </t>
  </si>
  <si>
    <t>Število dvojnih družb</t>
  </si>
  <si>
    <t>30% Števila komanditnih družb na dan 31.12.2009 (3) AJPES</t>
  </si>
  <si>
    <t>Navajanje podatkov o podružnici tuje družbe</t>
  </si>
  <si>
    <t>Število podružnic tujih družb</t>
  </si>
  <si>
    <t>Število podružnic tujih družb na dan 31.12.2009 (11) AJPES</t>
  </si>
  <si>
    <t>1. Velike kapitalske družbe</t>
  </si>
  <si>
    <t>54, 680</t>
  </si>
  <si>
    <t>IO-4</t>
  </si>
  <si>
    <t>Družbe in podjetniki morajo voditi poslovne knjige</t>
  </si>
  <si>
    <t>1,2,3,4,5,6,7,8,11</t>
  </si>
  <si>
    <t>Število velikih kapitalskih družb</t>
  </si>
  <si>
    <t>Število velikih kapitalskih družb po stanju na dan 31.12.2009 po podatkih AJPES
355  d.d.
440 d.o.o.
3   k.d.d.</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</si>
</sst>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EUR]"/>
    <numFmt numFmtId="165" formatCode="_-* #,##0.00\ [$EUR]_-;\-* #,##0.00\ [$EUR]_-;_-* &quot;-&quot;??\ [$EUR]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24">
    <font>
      <sz val="11"/>
      <color indexed="8"/>
      <name val="Calibri"/>
      <family val="2"/>
    </font>
    <font>
      <sz val="10"/>
      <name val="Arial"/>
      <family val="2"/>
    </font>
    <font>
      <b/>
      <sz val="8"/>
      <color indexed="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i/>
      <sz val="8"/>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1"/>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ck"/>
      <top style="thick"/>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thick"/>
      <top>
        <color indexed="63"/>
      </top>
      <bottom>
        <color indexed="63"/>
      </bottom>
    </border>
    <border>
      <left style="medium"/>
      <right style="medium"/>
      <top>
        <color indexed="63"/>
      </top>
      <bottom style="medium"/>
    </border>
    <border>
      <left style="thick"/>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left>
        <color indexed="63"/>
      </left>
      <right style="thick"/>
      <top>
        <color indexed="63"/>
      </top>
      <bottom style="thick"/>
    </border>
    <border>
      <left>
        <color indexed="63"/>
      </left>
      <right>
        <color indexed="63"/>
      </right>
      <top>
        <color indexed="63"/>
      </top>
      <bottom style="medium"/>
    </border>
    <border>
      <left>
        <color indexed="63"/>
      </left>
      <right style="medium"/>
      <top>
        <color indexed="63"/>
      </top>
      <bottom style="medium"/>
    </border>
    <border>
      <left style="thick"/>
      <right style="thick"/>
      <top>
        <color indexed="63"/>
      </top>
      <bottom style="thick"/>
    </border>
    <border>
      <left style="thick"/>
      <right style="medium"/>
      <top style="thick"/>
      <bottom>
        <color indexed="63"/>
      </bottom>
    </border>
    <border>
      <left>
        <color indexed="63"/>
      </left>
      <right style="medium"/>
      <top style="thick"/>
      <bottom>
        <color indexed="63"/>
      </bottom>
    </border>
    <border>
      <left style="medium"/>
      <right style="medium"/>
      <top style="thick"/>
      <bottom>
        <color indexed="63"/>
      </bottom>
    </border>
    <border>
      <left style="medium"/>
      <right>
        <color indexed="63"/>
      </right>
      <top style="thick"/>
      <bottom>
        <color indexed="63"/>
      </bottom>
    </border>
    <border>
      <left style="medium"/>
      <right style="medium"/>
      <top style="thick"/>
      <bottom style="thin"/>
    </border>
    <border>
      <left>
        <color indexed="63"/>
      </left>
      <right>
        <color indexed="63"/>
      </right>
      <top style="thick"/>
      <bottom style="thin"/>
    </border>
    <border>
      <left style="medium"/>
      <right>
        <color indexed="63"/>
      </right>
      <top style="thick"/>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style="thin"/>
      <right style="thin"/>
      <top style="thick"/>
      <bottom>
        <color indexed="63"/>
      </bottom>
    </border>
    <border>
      <left style="medium"/>
      <right style="medium"/>
      <top style="thin"/>
      <bottom style="thick"/>
    </border>
    <border>
      <left style="medium"/>
      <right>
        <color indexed="63"/>
      </right>
      <top style="thin"/>
      <bottom style="thick"/>
    </border>
    <border>
      <left style="medium"/>
      <right style="medium"/>
      <top>
        <color indexed="63"/>
      </top>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color indexed="63"/>
      </left>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style="medium"/>
      <right>
        <color indexed="63"/>
      </right>
      <top>
        <color indexed="63"/>
      </top>
      <bottom>
        <color indexed="63"/>
      </bottom>
    </border>
    <border>
      <left style="medium"/>
      <right style="medium"/>
      <top>
        <color indexed="63"/>
      </top>
      <bottom style="thick"/>
    </border>
    <border>
      <left style="medium"/>
      <right>
        <color indexed="63"/>
      </right>
      <top>
        <color indexed="63"/>
      </top>
      <bottom style="thick"/>
    </border>
    <border>
      <left>
        <color indexed="63"/>
      </left>
      <right style="medium"/>
      <top style="thick"/>
      <bottom style="thin"/>
    </border>
    <border>
      <left>
        <color indexed="63"/>
      </left>
      <right style="medium"/>
      <top>
        <color indexed="63"/>
      </top>
      <bottom style="thin"/>
    </border>
    <border>
      <left>
        <color indexed="63"/>
      </left>
      <right style="medium"/>
      <top>
        <color indexed="63"/>
      </top>
      <bottom style="thick"/>
    </border>
    <border>
      <left style="medium"/>
      <right>
        <color indexed="63"/>
      </right>
      <top style="medium"/>
      <bottom>
        <color indexed="63"/>
      </bottom>
    </border>
    <border>
      <left style="medium"/>
      <right>
        <color indexed="63"/>
      </right>
      <top>
        <color indexed="63"/>
      </top>
      <bottom style="medium"/>
    </border>
    <border>
      <left style="medium"/>
      <right style="medium"/>
      <top style="thin"/>
      <bottom style="medium"/>
    </border>
    <border>
      <left style="thick"/>
      <right style="medium"/>
      <top style="thick"/>
      <bottom style="thick"/>
    </border>
    <border>
      <left style="medium"/>
      <right style="medium"/>
      <top style="thick"/>
      <bottom style="thick"/>
    </border>
    <border>
      <left style="medium"/>
      <right>
        <color indexed="63"/>
      </right>
      <top style="thick"/>
      <bottom style="thick"/>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right style="medium"/>
      <top style="thick"/>
      <bottom style="thin"/>
    </border>
    <border>
      <left style="thin"/>
      <right style="medium"/>
      <top style="thin"/>
      <bottom style="thin"/>
    </border>
    <border>
      <left style="thick"/>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color indexed="63"/>
      </right>
      <top>
        <color indexed="63"/>
      </top>
      <bottom style="thick"/>
    </border>
    <border>
      <left style="thick"/>
      <right style="medium"/>
      <top>
        <color indexed="63"/>
      </top>
      <bottom style="thin"/>
    </border>
    <border>
      <left style="thick"/>
      <right style="medium"/>
      <top style="thin"/>
      <bottom>
        <color indexed="63"/>
      </bottom>
    </border>
    <border>
      <left style="thick"/>
      <right style="medium"/>
      <top>
        <color indexed="63"/>
      </top>
      <bottom style="thick"/>
    </border>
    <border>
      <left style="medium"/>
      <right style="thick"/>
      <top style="thick"/>
      <bottom>
        <color indexed="63"/>
      </bottom>
    </border>
    <border>
      <left>
        <color indexed="63"/>
      </left>
      <right style="thick"/>
      <top style="thick"/>
      <bottom style="thick"/>
    </border>
    <border>
      <left style="medium"/>
      <right style="thick"/>
      <top style="thick"/>
      <bottom style="thin"/>
    </border>
    <border>
      <left style="medium"/>
      <right style="thick"/>
      <top style="thin"/>
      <bottom style="thin"/>
    </border>
    <border>
      <left style="medium"/>
      <right style="thick"/>
      <top style="thin"/>
      <bottom style="thick"/>
    </border>
    <border>
      <left style="medium"/>
      <right style="thick"/>
      <top>
        <color indexed="63"/>
      </top>
      <bottom style="thin"/>
    </border>
    <border>
      <left style="medium"/>
      <right style="thick"/>
      <top style="thin"/>
      <bottom>
        <color indexed="63"/>
      </bottom>
    </border>
    <border>
      <left style="medium"/>
      <right style="thick"/>
      <top>
        <color indexed="63"/>
      </top>
      <bottom>
        <color indexed="63"/>
      </bottom>
    </border>
    <border>
      <left style="medium"/>
      <right style="thick"/>
      <top>
        <color indexed="63"/>
      </top>
      <bottom style="thick"/>
    </border>
    <border>
      <left>
        <color indexed="63"/>
      </left>
      <right>
        <color indexed="63"/>
      </right>
      <top style="thin"/>
      <bottom style="thick"/>
    </border>
    <border>
      <left style="medium"/>
      <right style="thick"/>
      <top style="thick"/>
      <bottom style="thick"/>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alignment/>
      <protection/>
    </xf>
    <xf numFmtId="0" fontId="0" fillId="23" borderId="7" applyNumberFormat="0" applyFont="0" applyAlignment="0" applyProtection="0"/>
    <xf numFmtId="0" fontId="9" fillId="0" borderId="0" applyNumberFormat="0" applyFill="0" applyBorder="0" applyAlignment="0" applyProtection="0"/>
    <xf numFmtId="9" fontId="0" fillId="0" borderId="0" applyFont="0" applyFill="0" applyBorder="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cellStyleXfs>
  <cellXfs count="641">
    <xf numFmtId="0" fontId="0" fillId="0" borderId="0" xfId="0" applyAlignment="1">
      <alignment/>
    </xf>
    <xf numFmtId="0" fontId="22" fillId="0" borderId="0" xfId="52" applyFont="1" applyAlignment="1">
      <alignment horizontal="left" vertical="center" wrapText="1"/>
      <protection/>
    </xf>
    <xf numFmtId="0" fontId="22" fillId="0" borderId="0" xfId="52" applyFont="1" applyAlignment="1">
      <alignment horizontal="center" vertical="center"/>
      <protection/>
    </xf>
    <xf numFmtId="0" fontId="22" fillId="0" borderId="0" xfId="52" applyFont="1" applyFill="1" applyAlignment="1">
      <alignment horizontal="center" vertical="center"/>
      <protection/>
    </xf>
    <xf numFmtId="0" fontId="2" fillId="0" borderId="0" xfId="52" applyFont="1" applyFill="1" applyAlignment="1">
      <alignment horizontal="center" vertical="center"/>
      <protection/>
    </xf>
    <xf numFmtId="49" fontId="22" fillId="0" borderId="0" xfId="52" applyNumberFormat="1" applyFont="1" applyAlignment="1">
      <alignment horizontal="center" vertical="center"/>
      <protection/>
    </xf>
    <xf numFmtId="0" fontId="22" fillId="0" borderId="0" xfId="52" applyFont="1" applyFill="1" applyAlignment="1">
      <alignment horizontal="left" vertical="center" wrapText="1"/>
      <protection/>
    </xf>
    <xf numFmtId="0" fontId="22" fillId="0" borderId="0" xfId="52" applyFont="1" applyAlignment="1">
      <alignment horizontal="center" vertical="center" wrapText="1"/>
      <protection/>
    </xf>
    <xf numFmtId="164" fontId="22" fillId="0" borderId="0" xfId="52" applyNumberFormat="1" applyFont="1" applyAlignment="1">
      <alignment horizontal="center" vertical="center"/>
      <protection/>
    </xf>
    <xf numFmtId="0" fontId="2" fillId="0" borderId="0" xfId="52" applyFont="1" applyAlignment="1">
      <alignment horizontal="center" vertical="center"/>
      <protection/>
    </xf>
    <xf numFmtId="0" fontId="23" fillId="0" borderId="10" xfId="52" applyFont="1" applyFill="1" applyBorder="1" applyAlignment="1">
      <alignment horizontal="center" vertical="center" wrapText="1"/>
      <protection/>
    </xf>
    <xf numFmtId="49" fontId="22" fillId="0" borderId="10" xfId="52" applyNumberFormat="1" applyFont="1" applyFill="1" applyBorder="1" applyAlignment="1">
      <alignment horizontal="center" vertical="center" wrapText="1"/>
      <protection/>
    </xf>
    <xf numFmtId="0" fontId="22" fillId="0" borderId="11" xfId="52" applyFont="1" applyFill="1" applyBorder="1" applyAlignment="1">
      <alignment horizontal="center" vertical="center" wrapText="1"/>
      <protection/>
    </xf>
    <xf numFmtId="0" fontId="23" fillId="0" borderId="12" xfId="52" applyFont="1" applyFill="1" applyBorder="1" applyAlignment="1">
      <alignment horizontal="left" vertical="center"/>
      <protection/>
    </xf>
    <xf numFmtId="0" fontId="22" fillId="0" borderId="13" xfId="52" applyFont="1" applyBorder="1" applyAlignment="1">
      <alignment horizontal="center" vertical="center"/>
      <protection/>
    </xf>
    <xf numFmtId="164" fontId="22" fillId="0" borderId="0" xfId="52" applyNumberFormat="1" applyFont="1" applyBorder="1" applyAlignment="1">
      <alignment horizontal="center" vertical="center"/>
      <protection/>
    </xf>
    <xf numFmtId="0" fontId="22" fillId="0" borderId="0" xfId="52" applyFont="1" applyBorder="1" applyAlignment="1">
      <alignment horizontal="center" vertical="center"/>
      <protection/>
    </xf>
    <xf numFmtId="0" fontId="22" fillId="0" borderId="0" xfId="52" applyFont="1" applyBorder="1" applyAlignment="1">
      <alignment horizontal="left" vertical="center" wrapText="1"/>
      <protection/>
    </xf>
    <xf numFmtId="0" fontId="22" fillId="0" borderId="0" xfId="52" applyFont="1" applyFill="1" applyBorder="1" applyAlignment="1">
      <alignment horizontal="center" vertical="center" wrapText="1"/>
      <protection/>
    </xf>
    <xf numFmtId="49" fontId="22" fillId="0" borderId="0" xfId="52" applyNumberFormat="1" applyFont="1" applyFill="1" applyBorder="1" applyAlignment="1">
      <alignment horizontal="center" vertical="center" wrapText="1"/>
      <protection/>
    </xf>
    <xf numFmtId="0" fontId="22" fillId="0" borderId="14" xfId="52" applyFont="1" applyFill="1" applyBorder="1" applyAlignment="1">
      <alignment horizontal="center" vertical="center" wrapText="1"/>
      <protection/>
    </xf>
    <xf numFmtId="0" fontId="22" fillId="0" borderId="15" xfId="52" applyFont="1" applyFill="1" applyBorder="1" applyAlignment="1">
      <alignment horizontal="left" vertical="center"/>
      <protection/>
    </xf>
    <xf numFmtId="0" fontId="22" fillId="0" borderId="16" xfId="52" applyFont="1" applyBorder="1" applyAlignment="1">
      <alignment horizontal="center" vertical="center"/>
      <protection/>
    </xf>
    <xf numFmtId="0" fontId="2" fillId="0" borderId="0" xfId="52" applyFont="1" applyBorder="1" applyAlignment="1" quotePrefix="1">
      <alignment horizontal="center" vertical="center"/>
      <protection/>
    </xf>
    <xf numFmtId="0" fontId="22" fillId="0" borderId="0" xfId="52" applyFont="1" applyFill="1" applyBorder="1" applyAlignment="1">
      <alignment horizontal="center" vertical="center"/>
      <protection/>
    </xf>
    <xf numFmtId="0" fontId="2" fillId="0" borderId="0" xfId="52" applyFont="1" applyFill="1" applyBorder="1" applyAlignment="1">
      <alignment horizontal="center" vertical="center"/>
      <protection/>
    </xf>
    <xf numFmtId="49" fontId="22" fillId="0" borderId="0" xfId="52" applyNumberFormat="1" applyFont="1" applyFill="1" applyBorder="1" applyAlignment="1">
      <alignment horizontal="center" vertical="center"/>
      <protection/>
    </xf>
    <xf numFmtId="0" fontId="22" fillId="0" borderId="14" xfId="52" applyFont="1" applyFill="1" applyBorder="1" applyAlignment="1">
      <alignment horizontal="left" vertical="center"/>
      <protection/>
    </xf>
    <xf numFmtId="0" fontId="2" fillId="0" borderId="0" xfId="52" applyFont="1" applyBorder="1" applyAlignment="1" quotePrefix="1">
      <alignment horizontal="center" vertical="center" wrapText="1"/>
      <protection/>
    </xf>
    <xf numFmtId="0" fontId="22" fillId="0" borderId="17" xfId="52" applyFont="1" applyFill="1" applyBorder="1" applyAlignment="1">
      <alignment horizontal="left" vertical="center"/>
      <protection/>
    </xf>
    <xf numFmtId="0" fontId="22" fillId="0" borderId="18" xfId="52" applyFont="1" applyBorder="1" applyAlignment="1">
      <alignment vertical="center"/>
      <protection/>
    </xf>
    <xf numFmtId="0" fontId="22" fillId="0" borderId="0" xfId="52" applyFont="1" applyBorder="1" applyAlignment="1">
      <alignment vertical="center"/>
      <protection/>
    </xf>
    <xf numFmtId="0" fontId="22" fillId="0" borderId="0" xfId="52" applyFont="1" applyFill="1" applyBorder="1" applyAlignment="1">
      <alignment horizontal="left" vertical="center"/>
      <protection/>
    </xf>
    <xf numFmtId="0" fontId="22" fillId="0" borderId="0" xfId="52" applyFont="1" applyBorder="1" applyAlignment="1">
      <alignment horizontal="center" vertical="center" wrapText="1"/>
      <protection/>
    </xf>
    <xf numFmtId="0" fontId="23" fillId="0" borderId="19" xfId="52" applyFont="1" applyFill="1" applyBorder="1" applyAlignment="1">
      <alignment horizontal="left" vertical="center"/>
      <protection/>
    </xf>
    <xf numFmtId="0" fontId="22" fillId="0" borderId="20" xfId="52" applyFont="1" applyFill="1" applyBorder="1" applyAlignment="1">
      <alignment horizontal="left" vertical="center"/>
      <protection/>
    </xf>
    <xf numFmtId="0" fontId="22" fillId="0" borderId="20" xfId="52" applyFont="1" applyFill="1" applyBorder="1" applyAlignment="1">
      <alignment horizontal="left" vertical="center" wrapText="1"/>
      <protection/>
    </xf>
    <xf numFmtId="0" fontId="22" fillId="0" borderId="21" xfId="52" applyFont="1" applyBorder="1" applyAlignment="1">
      <alignment horizontal="center" vertical="center"/>
      <protection/>
    </xf>
    <xf numFmtId="0" fontId="22" fillId="0" borderId="22" xfId="52" applyFont="1" applyFill="1" applyBorder="1" applyAlignment="1">
      <alignment horizontal="center" vertical="center" wrapText="1"/>
      <protection/>
    </xf>
    <xf numFmtId="49" fontId="22" fillId="0" borderId="22" xfId="52" applyNumberFormat="1" applyFont="1" applyFill="1" applyBorder="1" applyAlignment="1">
      <alignment horizontal="center" vertical="center" wrapText="1"/>
      <protection/>
    </xf>
    <xf numFmtId="0" fontId="22" fillId="0" borderId="23" xfId="52" applyFont="1" applyFill="1" applyBorder="1" applyAlignment="1">
      <alignment horizontal="center" vertical="center" wrapText="1"/>
      <protection/>
    </xf>
    <xf numFmtId="0" fontId="2" fillId="0" borderId="0" xfId="52" applyFont="1" applyFill="1" applyBorder="1" applyAlignment="1">
      <alignment horizontal="center" vertical="center" wrapText="1"/>
      <protection/>
    </xf>
    <xf numFmtId="0" fontId="22" fillId="0" borderId="0" xfId="52" applyFont="1" applyFill="1" applyBorder="1" applyAlignment="1">
      <alignment horizontal="left" vertical="center" wrapText="1"/>
      <protection/>
    </xf>
    <xf numFmtId="49" fontId="22" fillId="0" borderId="0" xfId="52" applyNumberFormat="1" applyFont="1" applyBorder="1" applyAlignment="1">
      <alignment horizontal="center" vertical="center" wrapText="1"/>
      <protection/>
    </xf>
    <xf numFmtId="0" fontId="22" fillId="0" borderId="24" xfId="52" applyFont="1" applyFill="1" applyBorder="1" applyAlignment="1">
      <alignment horizontal="left" vertical="center" wrapText="1"/>
      <protection/>
    </xf>
    <xf numFmtId="0" fontId="2" fillId="0" borderId="0" xfId="52" applyFont="1" applyAlignment="1">
      <alignment horizontal="left" vertical="center"/>
      <protection/>
    </xf>
    <xf numFmtId="49" fontId="22" fillId="0" borderId="0" xfId="52" applyNumberFormat="1" applyFont="1" applyBorder="1" applyAlignment="1">
      <alignment horizontal="center" vertical="center"/>
      <protection/>
    </xf>
    <xf numFmtId="0" fontId="2" fillId="0" borderId="25" xfId="52" applyFont="1" applyBorder="1" applyAlignment="1">
      <alignment horizontal="left" vertical="center" wrapText="1"/>
      <protection/>
    </xf>
    <xf numFmtId="0" fontId="2" fillId="0" borderId="26" xfId="52" applyFont="1" applyBorder="1" applyAlignment="1">
      <alignment horizontal="center" vertical="center" wrapText="1"/>
      <protection/>
    </xf>
    <xf numFmtId="0" fontId="2" fillId="0" borderId="27" xfId="52" applyFont="1" applyBorder="1" applyAlignment="1">
      <alignment horizontal="center" vertical="center" wrapText="1"/>
      <protection/>
    </xf>
    <xf numFmtId="49" fontId="2" fillId="0" borderId="27" xfId="52" applyNumberFormat="1" applyFont="1" applyBorder="1" applyAlignment="1">
      <alignment horizontal="center" vertical="center" wrapText="1"/>
      <protection/>
    </xf>
    <xf numFmtId="0" fontId="2" fillId="0" borderId="28" xfId="52" applyFont="1" applyFill="1" applyBorder="1" applyAlignment="1">
      <alignment horizontal="left" vertical="center" wrapText="1"/>
      <protection/>
    </xf>
    <xf numFmtId="0" fontId="2" fillId="0" borderId="28" xfId="52" applyFont="1" applyBorder="1" applyAlignment="1">
      <alignment horizontal="center" vertical="center" wrapText="1"/>
      <protection/>
    </xf>
    <xf numFmtId="0" fontId="2" fillId="0" borderId="27" xfId="52" applyFont="1" applyBorder="1" applyAlignment="1">
      <alignment horizontal="left" vertical="center" wrapText="1"/>
      <protection/>
    </xf>
    <xf numFmtId="0" fontId="2" fillId="11" borderId="27" xfId="52" applyFont="1" applyFill="1" applyBorder="1" applyAlignment="1">
      <alignment horizontal="center" vertical="center" wrapText="1"/>
      <protection/>
    </xf>
    <xf numFmtId="0" fontId="2" fillId="24" borderId="27" xfId="52" applyFont="1" applyFill="1" applyBorder="1" applyAlignment="1">
      <alignment horizontal="center" vertical="center" wrapText="1"/>
      <protection/>
    </xf>
    <xf numFmtId="164" fontId="2" fillId="25" borderId="27" xfId="52" applyNumberFormat="1" applyFont="1" applyFill="1" applyBorder="1" applyAlignment="1">
      <alignment horizontal="center" vertical="center" wrapText="1"/>
      <protection/>
    </xf>
    <xf numFmtId="0" fontId="22" fillId="0" borderId="29" xfId="52" applyFont="1" applyFill="1" applyBorder="1" applyAlignment="1" applyProtection="1">
      <alignment horizontal="center" vertical="center"/>
      <protection locked="0"/>
    </xf>
    <xf numFmtId="0" fontId="22" fillId="0" borderId="30" xfId="52" applyFont="1" applyFill="1" applyBorder="1" applyAlignment="1">
      <alignment horizontal="left" vertical="center" wrapText="1"/>
      <protection/>
    </xf>
    <xf numFmtId="0" fontId="22" fillId="0" borderId="29" xfId="52" applyFont="1" applyFill="1" applyBorder="1" applyAlignment="1">
      <alignment horizontal="center" vertical="center" wrapText="1"/>
      <protection/>
    </xf>
    <xf numFmtId="0" fontId="22" fillId="0" borderId="31" xfId="52" applyFont="1" applyFill="1" applyBorder="1" applyAlignment="1">
      <alignment horizontal="center" vertical="center"/>
      <protection/>
    </xf>
    <xf numFmtId="0" fontId="22" fillId="0" borderId="29" xfId="52" applyFont="1" applyFill="1" applyBorder="1" applyAlignment="1">
      <alignment horizontal="left" vertical="center" wrapText="1"/>
      <protection/>
    </xf>
    <xf numFmtId="3" fontId="22" fillId="0" borderId="29" xfId="52" applyNumberFormat="1" applyFont="1" applyFill="1" applyBorder="1" applyAlignment="1">
      <alignment horizontal="center" vertical="center"/>
      <protection/>
    </xf>
    <xf numFmtId="164" fontId="22" fillId="0" borderId="29" xfId="52" applyNumberFormat="1" applyFont="1" applyFill="1" applyBorder="1" applyAlignment="1" applyProtection="1">
      <alignment horizontal="center" vertical="center"/>
      <protection locked="0"/>
    </xf>
    <xf numFmtId="165" fontId="22" fillId="0" borderId="29" xfId="52" applyNumberFormat="1" applyFont="1" applyFill="1" applyBorder="1" applyAlignment="1" applyProtection="1">
      <alignment horizontal="center" vertical="center"/>
      <protection locked="0"/>
    </xf>
    <xf numFmtId="0" fontId="22" fillId="0" borderId="32" xfId="52" applyFont="1" applyFill="1" applyBorder="1" applyAlignment="1">
      <alignment horizontal="center" vertical="center"/>
      <protection/>
    </xf>
    <xf numFmtId="0" fontId="22" fillId="0" borderId="33" xfId="52" applyFont="1" applyFill="1" applyBorder="1" applyAlignment="1">
      <alignment horizontal="left" vertical="center" wrapText="1"/>
      <protection/>
    </xf>
    <xf numFmtId="0" fontId="22" fillId="0" borderId="32" xfId="52" applyFont="1" applyFill="1" applyBorder="1" applyAlignment="1">
      <alignment horizontal="center" vertical="center" wrapText="1"/>
      <protection/>
    </xf>
    <xf numFmtId="0" fontId="22" fillId="0" borderId="34" xfId="52" applyFont="1" applyFill="1" applyBorder="1" applyAlignment="1" applyProtection="1">
      <alignment horizontal="center" vertical="center"/>
      <protection locked="0"/>
    </xf>
    <xf numFmtId="0" fontId="22" fillId="0" borderId="32" xfId="52" applyFont="1" applyFill="1" applyBorder="1" applyAlignment="1" applyProtection="1">
      <alignment horizontal="left" vertical="center" wrapText="1"/>
      <protection locked="0"/>
    </xf>
    <xf numFmtId="3" fontId="22" fillId="0" borderId="32" xfId="52" applyNumberFormat="1" applyFont="1" applyFill="1" applyBorder="1" applyAlignment="1" applyProtection="1">
      <alignment horizontal="center" vertical="center"/>
      <protection locked="0"/>
    </xf>
    <xf numFmtId="164" fontId="22" fillId="0" borderId="32" xfId="52" applyNumberFormat="1" applyFont="1" applyFill="1" applyBorder="1" applyAlignment="1">
      <alignment horizontal="center" vertical="center"/>
      <protection/>
    </xf>
    <xf numFmtId="165" fontId="22" fillId="0" borderId="32" xfId="52" applyNumberFormat="1" applyFont="1" applyFill="1" applyBorder="1" applyAlignment="1" applyProtection="1">
      <alignment horizontal="center" vertical="center"/>
      <protection locked="0"/>
    </xf>
    <xf numFmtId="0" fontId="22" fillId="0" borderId="32" xfId="52" applyFont="1" applyFill="1" applyBorder="1" applyAlignment="1" applyProtection="1">
      <alignment horizontal="center" vertical="center"/>
      <protection locked="0"/>
    </xf>
    <xf numFmtId="0" fontId="22" fillId="0" borderId="32" xfId="52" applyFont="1" applyFill="1" applyBorder="1" applyAlignment="1" applyProtection="1">
      <alignment horizontal="center" vertical="center" wrapText="1"/>
      <protection locked="0"/>
    </xf>
    <xf numFmtId="0" fontId="22" fillId="0" borderId="32" xfId="52" applyFont="1" applyFill="1" applyBorder="1" applyAlignment="1">
      <alignment horizontal="left" vertical="center" wrapText="1"/>
      <protection/>
    </xf>
    <xf numFmtId="164" fontId="22" fillId="0" borderId="32" xfId="52" applyNumberFormat="1" applyFont="1" applyFill="1" applyBorder="1" applyAlignment="1" applyProtection="1">
      <alignment horizontal="center" vertical="center"/>
      <protection locked="0"/>
    </xf>
    <xf numFmtId="0" fontId="22" fillId="0" borderId="33" xfId="52" applyFont="1" applyFill="1" applyBorder="1" applyAlignment="1" applyProtection="1">
      <alignment horizontal="left" vertical="center" wrapText="1"/>
      <protection locked="0"/>
    </xf>
    <xf numFmtId="49" fontId="22" fillId="0" borderId="35" xfId="52" applyNumberFormat="1" applyFont="1" applyFill="1" applyBorder="1" applyAlignment="1">
      <alignment horizontal="center" vertical="center" wrapText="1"/>
      <protection/>
    </xf>
    <xf numFmtId="0" fontId="22" fillId="0" borderId="31" xfId="52" applyFont="1" applyFill="1" applyBorder="1" applyAlignment="1">
      <alignment horizontal="left" vertical="center" wrapText="1"/>
      <protection/>
    </xf>
    <xf numFmtId="49" fontId="22" fillId="0" borderId="32" xfId="52" applyNumberFormat="1" applyFont="1" applyFill="1" applyBorder="1" applyAlignment="1">
      <alignment horizontal="center" vertical="center" wrapText="1"/>
      <protection/>
    </xf>
    <xf numFmtId="0" fontId="22" fillId="0" borderId="34" xfId="52" applyFont="1" applyFill="1" applyBorder="1" applyAlignment="1">
      <alignment horizontal="left" vertical="center" wrapText="1"/>
      <protection/>
    </xf>
    <xf numFmtId="49" fontId="22" fillId="0" borderId="32" xfId="52" applyNumberFormat="1" applyFont="1" applyFill="1" applyBorder="1" applyAlignment="1">
      <alignment horizontal="center" vertical="center"/>
      <protection/>
    </xf>
    <xf numFmtId="0" fontId="22" fillId="0" borderId="34" xfId="52" applyFont="1" applyFill="1" applyBorder="1" applyAlignment="1" applyProtection="1">
      <alignment horizontal="left" vertical="center" wrapText="1"/>
      <protection locked="0"/>
    </xf>
    <xf numFmtId="49" fontId="22" fillId="0" borderId="36" xfId="52" applyNumberFormat="1" applyFont="1" applyFill="1" applyBorder="1" applyAlignment="1">
      <alignment horizontal="center" vertical="center"/>
      <protection/>
    </xf>
    <xf numFmtId="0" fontId="22" fillId="0" borderId="36" xfId="52" applyFont="1" applyFill="1" applyBorder="1" applyAlignment="1" applyProtection="1">
      <alignment horizontal="center" vertical="center"/>
      <protection locked="0"/>
    </xf>
    <xf numFmtId="0" fontId="22" fillId="0" borderId="37" xfId="52" applyFont="1" applyFill="1" applyBorder="1" applyAlignment="1" applyProtection="1">
      <alignment horizontal="left" vertical="center" wrapText="1"/>
      <protection locked="0"/>
    </xf>
    <xf numFmtId="0" fontId="22" fillId="0" borderId="36" xfId="52" applyFont="1" applyFill="1" applyBorder="1" applyAlignment="1" applyProtection="1">
      <alignment horizontal="center" vertical="center" wrapText="1"/>
      <protection locked="0"/>
    </xf>
    <xf numFmtId="0" fontId="22" fillId="0" borderId="37" xfId="52" applyFont="1" applyFill="1" applyBorder="1" applyAlignment="1" applyProtection="1">
      <alignment horizontal="center" vertical="center"/>
      <protection locked="0"/>
    </xf>
    <xf numFmtId="0" fontId="22" fillId="0" borderId="36" xfId="52" applyFont="1" applyFill="1" applyBorder="1" applyAlignment="1" applyProtection="1">
      <alignment horizontal="left" vertical="center" wrapText="1"/>
      <protection locked="0"/>
    </xf>
    <xf numFmtId="3" fontId="22" fillId="0" borderId="36" xfId="52" applyNumberFormat="1" applyFont="1" applyFill="1" applyBorder="1" applyAlignment="1" applyProtection="1">
      <alignment horizontal="center" vertical="center"/>
      <protection locked="0"/>
    </xf>
    <xf numFmtId="164" fontId="22" fillId="0" borderId="36" xfId="52" applyNumberFormat="1" applyFont="1" applyFill="1" applyBorder="1" applyAlignment="1" applyProtection="1">
      <alignment horizontal="center" vertical="center"/>
      <protection locked="0"/>
    </xf>
    <xf numFmtId="165" fontId="22" fillId="0" borderId="36" xfId="52" applyNumberFormat="1" applyFont="1" applyFill="1" applyBorder="1" applyAlignment="1" applyProtection="1">
      <alignment horizontal="center" vertical="center"/>
      <protection locked="0"/>
    </xf>
    <xf numFmtId="49" fontId="22" fillId="0" borderId="29" xfId="52" applyNumberFormat="1" applyFont="1" applyFill="1" applyBorder="1" applyAlignment="1">
      <alignment horizontal="center" vertical="center" wrapText="1"/>
      <protection/>
    </xf>
    <xf numFmtId="0" fontId="22" fillId="0" borderId="38" xfId="52" applyFont="1" applyFill="1" applyBorder="1" applyAlignment="1" applyProtection="1">
      <alignment horizontal="center" vertical="center" wrapText="1"/>
      <protection locked="0"/>
    </xf>
    <xf numFmtId="49" fontId="22" fillId="0" borderId="38" xfId="52" applyNumberFormat="1" applyFont="1" applyFill="1" applyBorder="1" applyAlignment="1">
      <alignment horizontal="center" vertical="center" wrapText="1"/>
      <protection/>
    </xf>
    <xf numFmtId="0" fontId="22" fillId="0" borderId="38" xfId="52" applyFont="1" applyFill="1" applyBorder="1" applyAlignment="1" applyProtection="1">
      <alignment horizontal="center" vertical="center"/>
      <protection locked="0"/>
    </xf>
    <xf numFmtId="0" fontId="22" fillId="0" borderId="39" xfId="52" applyFont="1" applyFill="1" applyBorder="1" applyAlignment="1">
      <alignment horizontal="left" vertical="center" wrapText="1"/>
      <protection/>
    </xf>
    <xf numFmtId="0" fontId="22" fillId="0" borderId="39" xfId="52" applyFont="1" applyFill="1" applyBorder="1" applyAlignment="1">
      <alignment horizontal="center" vertical="center"/>
      <protection/>
    </xf>
    <xf numFmtId="0" fontId="22" fillId="0" borderId="38" xfId="52" applyFont="1" applyFill="1" applyBorder="1" applyAlignment="1">
      <alignment horizontal="left" vertical="center" wrapText="1"/>
      <protection/>
    </xf>
    <xf numFmtId="3" fontId="22" fillId="0" borderId="38" xfId="52" applyNumberFormat="1" applyFont="1" applyFill="1" applyBorder="1" applyAlignment="1">
      <alignment horizontal="center" vertical="center"/>
      <protection/>
    </xf>
    <xf numFmtId="164" fontId="22" fillId="0" borderId="38" xfId="52" applyNumberFormat="1" applyFont="1" applyFill="1" applyBorder="1" applyAlignment="1" applyProtection="1">
      <alignment horizontal="center" vertical="center"/>
      <protection locked="0"/>
    </xf>
    <xf numFmtId="165" fontId="22" fillId="0" borderId="38" xfId="52" applyNumberFormat="1" applyFont="1" applyFill="1" applyBorder="1" applyAlignment="1" applyProtection="1">
      <alignment horizontal="center" vertical="center"/>
      <protection locked="0"/>
    </xf>
    <xf numFmtId="0" fontId="22" fillId="0" borderId="34" xfId="52" applyFont="1" applyFill="1" applyBorder="1" applyAlignment="1" applyProtection="1">
      <alignment horizontal="center" vertical="center" wrapText="1"/>
      <protection locked="0"/>
    </xf>
    <xf numFmtId="3" fontId="22" fillId="0" borderId="32" xfId="52" applyNumberFormat="1" applyFont="1" applyFill="1" applyBorder="1" applyAlignment="1" applyProtection="1">
      <alignment horizontal="center" vertical="center" wrapText="1"/>
      <protection locked="0"/>
    </xf>
    <xf numFmtId="164" fontId="22" fillId="0" borderId="32" xfId="52" applyNumberFormat="1" applyFont="1" applyFill="1" applyBorder="1" applyAlignment="1" applyProtection="1">
      <alignment horizontal="center" vertical="center" wrapText="1"/>
      <protection locked="0"/>
    </xf>
    <xf numFmtId="0" fontId="22" fillId="0" borderId="0" xfId="52" applyFont="1" applyFill="1" applyAlignment="1">
      <alignment horizontal="center" vertical="center" wrapText="1"/>
      <protection/>
    </xf>
    <xf numFmtId="49" fontId="22" fillId="0" borderId="36" xfId="52" applyNumberFormat="1" applyFont="1" applyFill="1" applyBorder="1" applyAlignment="1">
      <alignment horizontal="center" vertical="center" wrapText="1"/>
      <protection/>
    </xf>
    <xf numFmtId="0" fontId="22" fillId="0" borderId="40" xfId="52" applyFont="1" applyFill="1" applyBorder="1" applyAlignment="1">
      <alignment horizontal="center" vertical="center" wrapText="1"/>
      <protection/>
    </xf>
    <xf numFmtId="0" fontId="22" fillId="0" borderId="40" xfId="52" applyFont="1" applyFill="1" applyBorder="1" applyAlignment="1" applyProtection="1">
      <alignment horizontal="center" vertical="center" wrapText="1"/>
      <protection locked="0"/>
    </xf>
    <xf numFmtId="0" fontId="22" fillId="0" borderId="41" xfId="52" applyFont="1" applyFill="1" applyBorder="1" applyAlignment="1" applyProtection="1">
      <alignment horizontal="center" vertical="center"/>
      <protection locked="0"/>
    </xf>
    <xf numFmtId="0" fontId="22" fillId="0" borderId="36" xfId="52" applyFont="1" applyFill="1" applyBorder="1" applyAlignment="1">
      <alignment horizontal="left" vertical="center" wrapText="1"/>
      <protection/>
    </xf>
    <xf numFmtId="0" fontId="22" fillId="0" borderId="40" xfId="52" applyFont="1" applyFill="1" applyBorder="1" applyAlignment="1">
      <alignment horizontal="left" vertical="center" wrapText="1"/>
      <protection/>
    </xf>
    <xf numFmtId="0" fontId="22" fillId="0" borderId="29" xfId="52" applyFont="1" applyFill="1" applyBorder="1" applyAlignment="1" applyProtection="1">
      <alignment horizontal="center" vertical="center" wrapText="1"/>
      <protection locked="0"/>
    </xf>
    <xf numFmtId="0" fontId="22" fillId="0" borderId="40" xfId="52" applyFont="1" applyFill="1" applyBorder="1" applyAlignment="1" applyProtection="1">
      <alignment horizontal="center" vertical="center"/>
      <protection locked="0"/>
    </xf>
    <xf numFmtId="0" fontId="22" fillId="0" borderId="41" xfId="52" applyFont="1" applyFill="1" applyBorder="1" applyAlignment="1" applyProtection="1">
      <alignment horizontal="left" vertical="center" wrapText="1"/>
      <protection locked="0"/>
    </xf>
    <xf numFmtId="3" fontId="22" fillId="0" borderId="40" xfId="52" applyNumberFormat="1" applyFont="1" applyFill="1" applyBorder="1" applyAlignment="1" applyProtection="1">
      <alignment horizontal="center" vertical="center"/>
      <protection locked="0"/>
    </xf>
    <xf numFmtId="164" fontId="22" fillId="0" borderId="40" xfId="52" applyNumberFormat="1" applyFont="1" applyFill="1" applyBorder="1" applyAlignment="1" applyProtection="1">
      <alignment horizontal="center" vertical="center"/>
      <protection locked="0"/>
    </xf>
    <xf numFmtId="165" fontId="22" fillId="0" borderId="40" xfId="52" applyNumberFormat="1" applyFont="1" applyFill="1" applyBorder="1" applyAlignment="1" applyProtection="1">
      <alignment horizontal="center" vertical="center"/>
      <protection locked="0"/>
    </xf>
    <xf numFmtId="0" fontId="22" fillId="0" borderId="42" xfId="52" applyFont="1" applyFill="1" applyBorder="1" applyAlignment="1">
      <alignment horizontal="left" vertical="center" wrapText="1"/>
      <protection/>
    </xf>
    <xf numFmtId="49" fontId="22" fillId="0" borderId="29" xfId="52" applyNumberFormat="1" applyFont="1" applyFill="1" applyBorder="1" applyAlignment="1" applyProtection="1">
      <alignment horizontal="center" vertical="center"/>
      <protection locked="0"/>
    </xf>
    <xf numFmtId="49" fontId="22" fillId="0" borderId="32" xfId="52" applyNumberFormat="1" applyFont="1" applyFill="1" applyBorder="1" applyAlignment="1" applyProtection="1">
      <alignment horizontal="center" vertical="center"/>
      <protection locked="0"/>
    </xf>
    <xf numFmtId="49" fontId="22" fillId="0" borderId="40" xfId="52" applyNumberFormat="1" applyFont="1" applyFill="1" applyBorder="1" applyAlignment="1" applyProtection="1">
      <alignment horizontal="center" vertical="center"/>
      <protection locked="0"/>
    </xf>
    <xf numFmtId="0" fontId="22" fillId="0" borderId="41" xfId="52" applyFont="1" applyFill="1" applyBorder="1" applyAlignment="1">
      <alignment horizontal="left" vertical="center" wrapText="1"/>
      <protection/>
    </xf>
    <xf numFmtId="3" fontId="22" fillId="0" borderId="29" xfId="52" applyNumberFormat="1" applyFont="1" applyFill="1" applyBorder="1" applyAlignment="1">
      <alignment horizontal="center"/>
      <protection/>
    </xf>
    <xf numFmtId="0" fontId="22" fillId="0" borderId="29" xfId="52" applyFont="1" applyFill="1" applyBorder="1" applyAlignment="1" applyProtection="1">
      <alignment horizontal="center"/>
      <protection locked="0"/>
    </xf>
    <xf numFmtId="164" fontId="22" fillId="0" borderId="29" xfId="52" applyNumberFormat="1" applyFont="1" applyFill="1" applyBorder="1" applyProtection="1">
      <alignment/>
      <protection locked="0"/>
    </xf>
    <xf numFmtId="0" fontId="22" fillId="0" borderId="29" xfId="52" applyNumberFormat="1" applyFont="1" applyFill="1" applyBorder="1" applyAlignment="1" applyProtection="1">
      <alignment horizontal="center" vertical="center"/>
      <protection locked="0"/>
    </xf>
    <xf numFmtId="0" fontId="22" fillId="0" borderId="0" xfId="52" applyFont="1" applyFill="1">
      <alignment/>
      <protection/>
    </xf>
    <xf numFmtId="3" fontId="22" fillId="0" borderId="32" xfId="52" applyNumberFormat="1" applyFont="1" applyFill="1" applyBorder="1" applyAlignment="1" applyProtection="1">
      <alignment horizontal="center"/>
      <protection locked="0"/>
    </xf>
    <xf numFmtId="0" fontId="22" fillId="0" borderId="32" xfId="52" applyFont="1" applyFill="1" applyBorder="1" applyAlignment="1" applyProtection="1">
      <alignment horizontal="center"/>
      <protection locked="0"/>
    </xf>
    <xf numFmtId="164" fontId="22" fillId="0" borderId="32" xfId="52" applyNumberFormat="1" applyFont="1" applyFill="1" applyBorder="1" applyProtection="1">
      <alignment/>
      <protection locked="0"/>
    </xf>
    <xf numFmtId="3" fontId="22" fillId="0" borderId="29" xfId="52" applyNumberFormat="1" applyFont="1" applyFill="1" applyBorder="1" applyAlignment="1" applyProtection="1">
      <alignment horizontal="center" vertical="center"/>
      <protection locked="0"/>
    </xf>
    <xf numFmtId="0" fontId="22" fillId="0" borderId="32" xfId="52" applyNumberFormat="1" applyFont="1" applyFill="1" applyBorder="1" applyAlignment="1" applyProtection="1">
      <alignment horizontal="center" vertical="center"/>
      <protection locked="0"/>
    </xf>
    <xf numFmtId="0" fontId="22" fillId="0" borderId="40" xfId="52" applyFont="1" applyFill="1" applyBorder="1" applyAlignment="1" applyProtection="1">
      <alignment horizontal="left" vertical="center" wrapText="1"/>
      <protection locked="0"/>
    </xf>
    <xf numFmtId="0" fontId="22" fillId="0" borderId="40" xfId="52" applyNumberFormat="1" applyFont="1" applyFill="1" applyBorder="1" applyAlignment="1" applyProtection="1">
      <alignment horizontal="center" vertical="center"/>
      <protection locked="0"/>
    </xf>
    <xf numFmtId="3" fontId="22" fillId="0" borderId="29" xfId="52" applyNumberFormat="1" applyFont="1" applyFill="1" applyBorder="1" applyAlignment="1" applyProtection="1">
      <alignment horizontal="left" vertical="center"/>
      <protection locked="0"/>
    </xf>
    <xf numFmtId="3" fontId="22" fillId="0" borderId="32" xfId="52" applyNumberFormat="1" applyFont="1" applyFill="1" applyBorder="1" applyAlignment="1" applyProtection="1">
      <alignment horizontal="left" vertical="center"/>
      <protection locked="0"/>
    </xf>
    <xf numFmtId="49" fontId="22" fillId="0" borderId="36" xfId="52" applyNumberFormat="1" applyFont="1" applyFill="1" applyBorder="1" applyAlignment="1" applyProtection="1">
      <alignment horizontal="center" vertical="center"/>
      <protection locked="0"/>
    </xf>
    <xf numFmtId="3" fontId="22" fillId="0" borderId="36" xfId="52" applyNumberFormat="1" applyFont="1" applyFill="1" applyBorder="1" applyAlignment="1" applyProtection="1">
      <alignment horizontal="left" vertical="center"/>
      <protection locked="0"/>
    </xf>
    <xf numFmtId="0" fontId="22" fillId="0" borderId="36" xfId="52" applyNumberFormat="1" applyFont="1" applyFill="1" applyBorder="1" applyAlignment="1" applyProtection="1">
      <alignment horizontal="center" vertical="center"/>
      <protection locked="0"/>
    </xf>
    <xf numFmtId="49" fontId="22" fillId="0" borderId="38" xfId="52" applyNumberFormat="1" applyFont="1" applyFill="1" applyBorder="1" applyAlignment="1" applyProtection="1">
      <alignment horizontal="center" vertical="center"/>
      <protection locked="0"/>
    </xf>
    <xf numFmtId="0" fontId="2" fillId="0" borderId="38" xfId="52" applyFont="1" applyFill="1" applyBorder="1" applyAlignment="1">
      <alignment horizontal="center" vertical="center" wrapText="1"/>
      <protection/>
    </xf>
    <xf numFmtId="3" fontId="22" fillId="0" borderId="38" xfId="52" applyNumberFormat="1" applyFont="1" applyFill="1" applyBorder="1" applyAlignment="1" applyProtection="1">
      <alignment horizontal="center" vertical="center"/>
      <protection locked="0"/>
    </xf>
    <xf numFmtId="0" fontId="22" fillId="0" borderId="38" xfId="52" applyNumberFormat="1" applyFont="1" applyFill="1" applyBorder="1" applyAlignment="1" applyProtection="1">
      <alignment horizontal="center" vertical="center"/>
      <protection locked="0"/>
    </xf>
    <xf numFmtId="0" fontId="2" fillId="0" borderId="32" xfId="52" applyFont="1" applyFill="1" applyBorder="1" applyAlignment="1" applyProtection="1">
      <alignment horizontal="center" vertical="center" wrapText="1"/>
      <protection locked="0"/>
    </xf>
    <xf numFmtId="0" fontId="2" fillId="0" borderId="40" xfId="52" applyFont="1" applyFill="1" applyBorder="1" applyAlignment="1" applyProtection="1">
      <alignment horizontal="center" vertical="center" wrapText="1"/>
      <protection locked="0"/>
    </xf>
    <xf numFmtId="0" fontId="2" fillId="0" borderId="29" xfId="52" applyFont="1" applyFill="1" applyBorder="1" applyAlignment="1">
      <alignment horizontal="center" vertical="center" wrapText="1"/>
      <protection/>
    </xf>
    <xf numFmtId="0" fontId="2" fillId="0" borderId="36" xfId="52" applyFont="1" applyFill="1" applyBorder="1" applyAlignment="1" applyProtection="1">
      <alignment horizontal="center" vertical="center" wrapText="1"/>
      <protection locked="0"/>
    </xf>
    <xf numFmtId="0" fontId="2" fillId="8" borderId="43" xfId="52" applyFont="1" applyFill="1" applyBorder="1" applyAlignment="1">
      <alignment horizontal="left" vertical="center"/>
      <protection/>
    </xf>
    <xf numFmtId="0" fontId="22" fillId="8" borderId="44" xfId="52" applyFont="1" applyFill="1" applyBorder="1" applyAlignment="1">
      <alignment horizontal="center" vertical="center" wrapText="1"/>
      <protection/>
    </xf>
    <xf numFmtId="0" fontId="2" fillId="8" borderId="44" xfId="52" applyFont="1" applyFill="1" applyBorder="1" applyAlignment="1">
      <alignment horizontal="center" vertical="center" wrapText="1"/>
      <protection/>
    </xf>
    <xf numFmtId="0" fontId="2" fillId="8" borderId="44" xfId="52" applyFont="1" applyFill="1" applyBorder="1" applyAlignment="1">
      <alignment horizontal="left" vertical="center" wrapText="1"/>
      <protection/>
    </xf>
    <xf numFmtId="49" fontId="2" fillId="8" borderId="44" xfId="52" applyNumberFormat="1" applyFont="1" applyFill="1" applyBorder="1" applyAlignment="1">
      <alignment horizontal="center" vertical="center" wrapText="1"/>
      <protection/>
    </xf>
    <xf numFmtId="0" fontId="22" fillId="8" borderId="44" xfId="52" applyFont="1" applyFill="1" applyBorder="1" applyAlignment="1">
      <alignment horizontal="center" vertical="center"/>
      <protection/>
    </xf>
    <xf numFmtId="0" fontId="22" fillId="8" borderId="44" xfId="52" applyFont="1" applyFill="1" applyBorder="1" applyAlignment="1" applyProtection="1">
      <alignment horizontal="center" vertical="center"/>
      <protection locked="0"/>
    </xf>
    <xf numFmtId="164" fontId="22" fillId="8" borderId="44" xfId="52" applyNumberFormat="1" applyFont="1" applyFill="1" applyBorder="1" applyAlignment="1" applyProtection="1">
      <alignment horizontal="center" vertical="center"/>
      <protection locked="0"/>
    </xf>
    <xf numFmtId="0" fontId="22" fillId="0" borderId="0" xfId="0" applyFont="1" applyFill="1" applyAlignment="1">
      <alignment horizontal="center" vertical="center"/>
    </xf>
    <xf numFmtId="0" fontId="2" fillId="11" borderId="43" xfId="0" applyFont="1" applyFill="1" applyBorder="1" applyAlignment="1">
      <alignment horizontal="left" vertical="center"/>
    </xf>
    <xf numFmtId="0" fontId="22" fillId="11" borderId="44" xfId="0" applyFont="1" applyFill="1" applyBorder="1" applyAlignment="1">
      <alignment horizontal="center" vertical="center" wrapText="1"/>
    </xf>
    <xf numFmtId="0" fontId="22" fillId="11" borderId="44" xfId="0" applyFont="1" applyFill="1" applyBorder="1" applyAlignment="1">
      <alignment horizontal="center" vertical="center"/>
    </xf>
    <xf numFmtId="0" fontId="22" fillId="11" borderId="44" xfId="0" applyFont="1" applyFill="1" applyBorder="1" applyAlignment="1" applyProtection="1">
      <alignment horizontal="center" vertical="center" wrapText="1"/>
      <protection locked="0"/>
    </xf>
    <xf numFmtId="0" fontId="2" fillId="11" borderId="44" xfId="0" applyFont="1" applyFill="1" applyBorder="1" applyAlignment="1" applyProtection="1">
      <alignment horizontal="center" vertical="center" wrapText="1"/>
      <protection locked="0"/>
    </xf>
    <xf numFmtId="0" fontId="22" fillId="11" borderId="44" xfId="0" applyFont="1" applyFill="1" applyBorder="1" applyAlignment="1">
      <alignment horizontal="left" vertical="center" wrapText="1"/>
    </xf>
    <xf numFmtId="0" fontId="2" fillId="11" borderId="44" xfId="0" applyFont="1" applyFill="1" applyBorder="1" applyAlignment="1">
      <alignment horizontal="center" vertical="center" wrapText="1"/>
    </xf>
    <xf numFmtId="0" fontId="22" fillId="11" borderId="44" xfId="0" applyFont="1" applyFill="1" applyBorder="1" applyAlignment="1" applyProtection="1">
      <alignment horizontal="center" vertical="center"/>
      <protection locked="0"/>
    </xf>
    <xf numFmtId="0" fontId="22" fillId="11" borderId="44" xfId="0" applyFont="1" applyFill="1" applyBorder="1" applyAlignment="1" applyProtection="1">
      <alignment horizontal="left" vertical="center" wrapText="1"/>
      <protection locked="0"/>
    </xf>
    <xf numFmtId="3" fontId="22" fillId="11" borderId="44" xfId="0" applyNumberFormat="1" applyFont="1" applyFill="1" applyBorder="1" applyAlignment="1" applyProtection="1">
      <alignment horizontal="center" vertical="center"/>
      <protection locked="0"/>
    </xf>
    <xf numFmtId="164" fontId="22" fillId="11" borderId="44" xfId="0" applyNumberFormat="1"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31" xfId="0" applyFont="1" applyFill="1" applyBorder="1" applyAlignment="1">
      <alignment horizontal="left" vertical="center" wrapText="1"/>
    </xf>
    <xf numFmtId="0" fontId="22" fillId="0" borderId="29" xfId="0" applyFont="1" applyFill="1" applyBorder="1" applyAlignment="1" applyProtection="1">
      <alignment horizontal="center" vertical="center" wrapText="1"/>
      <protection locked="0"/>
    </xf>
    <xf numFmtId="0" fontId="22" fillId="0" borderId="31" xfId="0" applyFont="1" applyFill="1" applyBorder="1" applyAlignment="1">
      <alignment horizontal="center" vertical="center"/>
    </xf>
    <xf numFmtId="0" fontId="22" fillId="26" borderId="29" xfId="0" applyFont="1" applyFill="1" applyBorder="1" applyAlignment="1" applyProtection="1">
      <alignment horizontal="center" vertical="center" wrapText="1"/>
      <protection locked="0"/>
    </xf>
    <xf numFmtId="3" fontId="22" fillId="26" borderId="29" xfId="0" applyNumberFormat="1" applyFont="1" applyFill="1" applyBorder="1" applyAlignment="1" applyProtection="1">
      <alignment horizontal="center" vertical="center"/>
      <protection locked="0"/>
    </xf>
    <xf numFmtId="164" fontId="22" fillId="0" borderId="29" xfId="0" applyNumberFormat="1" applyFont="1" applyFill="1" applyBorder="1" applyAlignment="1" applyProtection="1">
      <alignment horizontal="center" vertical="center"/>
      <protection locked="0"/>
    </xf>
    <xf numFmtId="165" fontId="22" fillId="0" borderId="29" xfId="0" applyNumberFormat="1"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22" fillId="0" borderId="39" xfId="0" applyFont="1" applyFill="1" applyBorder="1" applyAlignment="1">
      <alignment horizontal="left" vertical="center" wrapText="1"/>
    </xf>
    <xf numFmtId="0" fontId="22" fillId="0" borderId="38" xfId="0" applyFont="1" applyFill="1" applyBorder="1" applyAlignment="1" applyProtection="1">
      <alignment horizontal="center" vertical="center" wrapText="1"/>
      <protection locked="0"/>
    </xf>
    <xf numFmtId="0" fontId="22" fillId="0" borderId="39" xfId="0" applyFont="1" applyFill="1" applyBorder="1" applyAlignment="1">
      <alignment horizontal="center" vertical="center"/>
    </xf>
    <xf numFmtId="0" fontId="22" fillId="26" borderId="38" xfId="0" applyFont="1" applyFill="1" applyBorder="1" applyAlignment="1" applyProtection="1">
      <alignment horizontal="center" vertical="center" wrapText="1"/>
      <protection locked="0"/>
    </xf>
    <xf numFmtId="3" fontId="22" fillId="26" borderId="38" xfId="0" applyNumberFormat="1" applyFont="1" applyFill="1" applyBorder="1" applyAlignment="1" applyProtection="1">
      <alignment horizontal="center" vertical="center"/>
      <protection locked="0"/>
    </xf>
    <xf numFmtId="164" fontId="22" fillId="0" borderId="38" xfId="0" applyNumberFormat="1" applyFont="1" applyFill="1" applyBorder="1" applyAlignment="1" applyProtection="1">
      <alignment horizontal="center" vertical="center"/>
      <protection locked="0"/>
    </xf>
    <xf numFmtId="165" fontId="22" fillId="0" borderId="38" xfId="0" applyNumberFormat="1"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0" fontId="22" fillId="0" borderId="39" xfId="0" applyFont="1" applyFill="1" applyBorder="1" applyAlignment="1" applyProtection="1">
      <alignment horizontal="left" vertical="center" wrapText="1"/>
      <protection locked="0"/>
    </xf>
    <xf numFmtId="0" fontId="22" fillId="0" borderId="39" xfId="0" applyFont="1" applyFill="1" applyBorder="1" applyAlignment="1" applyProtection="1">
      <alignment horizontal="center" vertical="center"/>
      <protection locked="0"/>
    </xf>
    <xf numFmtId="3" fontId="22" fillId="0" borderId="38" xfId="0" applyNumberFormat="1"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xf>
    <xf numFmtId="165" fontId="22" fillId="0" borderId="32" xfId="0" applyNumberFormat="1" applyFont="1" applyFill="1" applyBorder="1" applyAlignment="1" applyProtection="1">
      <alignment horizontal="center" vertical="center" wrapText="1"/>
      <protection locked="0"/>
    </xf>
    <xf numFmtId="165" fontId="22" fillId="0" borderId="32" xfId="0" applyNumberFormat="1" applyFont="1" applyFill="1" applyBorder="1" applyAlignment="1" applyProtection="1">
      <alignment horizontal="center" vertical="center"/>
      <protection locked="0"/>
    </xf>
    <xf numFmtId="0" fontId="22" fillId="0" borderId="40"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2" fillId="0" borderId="36" xfId="0" applyFont="1" applyFill="1" applyBorder="1" applyAlignment="1" applyProtection="1">
      <alignment horizontal="left" vertical="center" wrapText="1"/>
      <protection locked="0"/>
    </xf>
    <xf numFmtId="0" fontId="22" fillId="0" borderId="36"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protection locked="0"/>
    </xf>
    <xf numFmtId="0" fontId="22" fillId="26" borderId="36" xfId="0" applyFont="1" applyFill="1" applyBorder="1" applyAlignment="1" applyProtection="1">
      <alignment horizontal="center" vertical="center" wrapText="1"/>
      <protection locked="0"/>
    </xf>
    <xf numFmtId="3" fontId="22" fillId="0" borderId="36" xfId="0" applyNumberFormat="1" applyFont="1" applyFill="1" applyBorder="1" applyAlignment="1" applyProtection="1">
      <alignment horizontal="center" vertical="center"/>
      <protection locked="0"/>
    </xf>
    <xf numFmtId="164" fontId="22" fillId="0" borderId="36" xfId="0" applyNumberFormat="1" applyFont="1" applyFill="1" applyBorder="1" applyAlignment="1" applyProtection="1">
      <alignment horizontal="center" vertical="center"/>
      <protection locked="0"/>
    </xf>
    <xf numFmtId="165" fontId="22" fillId="0" borderId="36" xfId="0" applyNumberFormat="1" applyFont="1" applyFill="1" applyBorder="1" applyAlignment="1" applyProtection="1">
      <alignment horizontal="center" vertical="center"/>
      <protection locked="0"/>
    </xf>
    <xf numFmtId="0" fontId="22" fillId="0" borderId="29" xfId="0" applyFont="1" applyFill="1" applyBorder="1" applyAlignment="1">
      <alignment horizontal="center" vertical="center" wrapText="1"/>
    </xf>
    <xf numFmtId="3" fontId="22" fillId="0" borderId="29" xfId="0" applyNumberFormat="1" applyFont="1" applyFill="1" applyBorder="1" applyAlignment="1">
      <alignment horizontal="center" vertical="center"/>
    </xf>
    <xf numFmtId="0" fontId="22" fillId="0" borderId="34" xfId="0" applyFont="1" applyFill="1" applyBorder="1" applyAlignment="1" applyProtection="1">
      <alignment horizontal="left" vertical="center" wrapText="1"/>
      <protection locked="0"/>
    </xf>
    <xf numFmtId="0" fontId="22" fillId="0" borderId="32" xfId="0" applyFont="1" applyFill="1" applyBorder="1" applyAlignment="1">
      <alignment horizontal="center" vertical="center" wrapText="1"/>
    </xf>
    <xf numFmtId="0" fontId="22" fillId="0" borderId="34" xfId="0" applyFont="1" applyFill="1" applyBorder="1" applyAlignment="1" applyProtection="1">
      <alignment horizontal="center" vertical="center"/>
      <protection locked="0"/>
    </xf>
    <xf numFmtId="3" fontId="22" fillId="0" borderId="32" xfId="0" applyNumberFormat="1" applyFont="1" applyFill="1" applyBorder="1" applyAlignment="1" applyProtection="1">
      <alignment horizontal="center" vertical="center"/>
      <protection locked="0"/>
    </xf>
    <xf numFmtId="164" fontId="22" fillId="0" borderId="32" xfId="0" applyNumberFormat="1" applyFont="1" applyFill="1" applyBorder="1" applyAlignment="1" applyProtection="1">
      <alignment horizontal="center" vertical="center"/>
      <protection locked="0"/>
    </xf>
    <xf numFmtId="0" fontId="22" fillId="0" borderId="32" xfId="0" applyNumberFormat="1" applyFont="1" applyFill="1" applyBorder="1" applyAlignment="1" applyProtection="1">
      <alignment horizontal="center" vertical="center" wrapText="1"/>
      <protection locked="0"/>
    </xf>
    <xf numFmtId="0" fontId="22" fillId="26" borderId="0" xfId="0" applyFont="1" applyFill="1" applyAlignment="1">
      <alignment horizontal="center" vertical="center"/>
    </xf>
    <xf numFmtId="0" fontId="22" fillId="26" borderId="38" xfId="0" applyFont="1" applyFill="1" applyBorder="1" applyAlignment="1" applyProtection="1">
      <alignment horizontal="center" vertical="center"/>
      <protection locked="0"/>
    </xf>
    <xf numFmtId="0" fontId="22" fillId="26" borderId="39" xfId="0" applyFont="1" applyFill="1" applyBorder="1" applyAlignment="1">
      <alignment horizontal="left" vertical="center" wrapText="1"/>
    </xf>
    <xf numFmtId="0" fontId="22" fillId="26" borderId="38" xfId="0" applyFont="1" applyFill="1" applyBorder="1" applyAlignment="1">
      <alignment horizontal="center" vertical="center" wrapText="1"/>
    </xf>
    <xf numFmtId="0" fontId="22" fillId="26" borderId="39" xfId="0" applyFont="1" applyFill="1" applyBorder="1" applyAlignment="1">
      <alignment horizontal="center" vertical="center"/>
    </xf>
    <xf numFmtId="3" fontId="22" fillId="26" borderId="38" xfId="0" applyNumberFormat="1" applyFont="1" applyFill="1" applyBorder="1" applyAlignment="1">
      <alignment horizontal="center" vertical="center"/>
    </xf>
    <xf numFmtId="164" fontId="22" fillId="26" borderId="38" xfId="0" applyNumberFormat="1" applyFont="1" applyFill="1" applyBorder="1" applyAlignment="1" applyProtection="1">
      <alignment horizontal="center" vertical="center"/>
      <protection locked="0"/>
    </xf>
    <xf numFmtId="0" fontId="22" fillId="26" borderId="32" xfId="0" applyFont="1" applyFill="1" applyBorder="1" applyAlignment="1" applyProtection="1">
      <alignment horizontal="center" vertical="center"/>
      <protection locked="0"/>
    </xf>
    <xf numFmtId="0" fontId="22" fillId="26" borderId="34" xfId="0" applyFont="1" applyFill="1" applyBorder="1" applyAlignment="1" applyProtection="1">
      <alignment horizontal="left" vertical="center" wrapText="1"/>
      <protection locked="0"/>
    </xf>
    <xf numFmtId="0" fontId="22" fillId="26" borderId="32" xfId="0" applyFont="1" applyFill="1" applyBorder="1" applyAlignment="1">
      <alignment horizontal="center" vertical="center" wrapText="1"/>
    </xf>
    <xf numFmtId="0" fontId="22" fillId="26" borderId="34" xfId="0" applyFont="1" applyFill="1" applyBorder="1" applyAlignment="1" applyProtection="1">
      <alignment horizontal="center" vertical="center"/>
      <protection locked="0"/>
    </xf>
    <xf numFmtId="3" fontId="22" fillId="26" borderId="32" xfId="0" applyNumberFormat="1" applyFont="1" applyFill="1" applyBorder="1" applyAlignment="1" applyProtection="1">
      <alignment horizontal="center" vertical="center"/>
      <protection locked="0"/>
    </xf>
    <xf numFmtId="164" fontId="22" fillId="26" borderId="32" xfId="0" applyNumberFormat="1" applyFont="1" applyFill="1" applyBorder="1" applyAlignment="1" applyProtection="1">
      <alignment horizontal="center" vertical="center"/>
      <protection locked="0"/>
    </xf>
    <xf numFmtId="3" fontId="22" fillId="0" borderId="29" xfId="0" applyNumberFormat="1" applyFont="1" applyFill="1" applyBorder="1" applyAlignment="1" applyProtection="1">
      <alignment horizontal="center" vertical="center"/>
      <protection locked="0"/>
    </xf>
    <xf numFmtId="0" fontId="22" fillId="0" borderId="29" xfId="0" applyNumberFormat="1"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32"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45" xfId="0" applyFont="1" applyFill="1" applyBorder="1" applyAlignment="1">
      <alignment horizontal="center" vertical="center"/>
    </xf>
    <xf numFmtId="0" fontId="22" fillId="0" borderId="38" xfId="0" applyNumberFormat="1" applyFont="1" applyFill="1" applyBorder="1" applyAlignment="1" applyProtection="1">
      <alignment horizontal="center" vertical="center"/>
      <protection locked="0"/>
    </xf>
    <xf numFmtId="165" fontId="22" fillId="0" borderId="46" xfId="0" applyNumberFormat="1" applyFont="1" applyFill="1" applyBorder="1" applyAlignment="1" applyProtection="1">
      <alignment horizontal="center" vertical="center"/>
      <protection locked="0"/>
    </xf>
    <xf numFmtId="0" fontId="22" fillId="0" borderId="47" xfId="0" applyFont="1" applyFill="1" applyBorder="1" applyAlignment="1">
      <alignment horizontal="left" vertical="center" wrapText="1"/>
    </xf>
    <xf numFmtId="0" fontId="22" fillId="0" borderId="36" xfId="0" applyNumberFormat="1" applyFont="1" applyFill="1" applyBorder="1" applyAlignment="1" applyProtection="1">
      <alignment horizontal="center" vertical="center"/>
      <protection locked="0"/>
    </xf>
    <xf numFmtId="0" fontId="22" fillId="0" borderId="36" xfId="0" applyFont="1" applyFill="1" applyBorder="1" applyAlignment="1">
      <alignment horizontal="center" vertical="center"/>
    </xf>
    <xf numFmtId="165" fontId="22" fillId="0" borderId="15" xfId="0" applyNumberFormat="1" applyFont="1" applyFill="1" applyBorder="1" applyAlignment="1" applyProtection="1">
      <alignment horizontal="center" vertical="center"/>
      <protection locked="0"/>
    </xf>
    <xf numFmtId="0" fontId="22" fillId="0" borderId="45" xfId="0" applyFont="1" applyFill="1" applyBorder="1" applyAlignment="1">
      <alignment horizontal="left" vertical="center" wrapText="1"/>
    </xf>
    <xf numFmtId="3" fontId="22" fillId="0" borderId="15" xfId="0" applyNumberFormat="1" applyFont="1" applyFill="1" applyBorder="1" applyAlignment="1" applyProtection="1">
      <alignment horizontal="center" vertical="center"/>
      <protection locked="0"/>
    </xf>
    <xf numFmtId="0" fontId="22" fillId="0" borderId="15" xfId="0" applyNumberFormat="1" applyFont="1" applyFill="1" applyBorder="1" applyAlignment="1" applyProtection="1">
      <alignment horizontal="center" vertical="center"/>
      <protection locked="0"/>
    </xf>
    <xf numFmtId="164" fontId="22" fillId="0" borderId="15" xfId="0" applyNumberFormat="1" applyFont="1" applyFill="1" applyBorder="1" applyAlignment="1" applyProtection="1">
      <alignment horizontal="center" vertical="center"/>
      <protection locked="0"/>
    </xf>
    <xf numFmtId="0" fontId="22" fillId="0" borderId="37" xfId="0" applyFont="1" applyFill="1" applyBorder="1" applyAlignment="1">
      <alignment horizontal="left" vertical="center" wrapText="1"/>
    </xf>
    <xf numFmtId="0" fontId="22" fillId="0" borderId="38" xfId="0" applyFont="1" applyFill="1" applyBorder="1" applyAlignment="1">
      <alignment horizontal="center" vertical="center" wrapText="1"/>
    </xf>
    <xf numFmtId="0" fontId="22" fillId="0" borderId="34" xfId="0" applyFont="1" applyFill="1" applyBorder="1" applyAlignment="1">
      <alignment horizontal="left" vertical="center" wrapText="1"/>
    </xf>
    <xf numFmtId="0" fontId="22" fillId="0" borderId="32" xfId="0" applyFont="1" applyFill="1" applyBorder="1" applyAlignment="1" applyProtection="1">
      <alignment horizontal="center" vertical="center" wrapText="1"/>
      <protection locked="0"/>
    </xf>
    <xf numFmtId="0" fontId="22" fillId="0" borderId="32" xfId="0" applyNumberFormat="1" applyFont="1" applyFill="1" applyBorder="1" applyAlignment="1" applyProtection="1">
      <alignment horizontal="center" vertical="center"/>
      <protection locked="0"/>
    </xf>
    <xf numFmtId="0" fontId="22" fillId="0" borderId="32" xfId="0" applyFont="1" applyFill="1" applyBorder="1" applyAlignment="1">
      <alignment horizontal="center" vertical="center"/>
    </xf>
    <xf numFmtId="0" fontId="22" fillId="0" borderId="40" xfId="0" applyFont="1" applyFill="1" applyBorder="1" applyAlignment="1">
      <alignment horizontal="center" vertical="center"/>
    </xf>
    <xf numFmtId="0" fontId="22" fillId="26" borderId="31" xfId="0" applyFont="1" applyFill="1" applyBorder="1" applyAlignment="1">
      <alignment horizontal="left" vertical="center" wrapText="1"/>
    </xf>
    <xf numFmtId="0" fontId="22" fillId="26" borderId="34" xfId="0" applyFont="1" applyFill="1" applyBorder="1" applyAlignment="1">
      <alignment horizontal="left" vertical="center" wrapText="1"/>
    </xf>
    <xf numFmtId="0" fontId="22" fillId="0" borderId="34" xfId="0" applyFont="1" applyFill="1" applyBorder="1" applyAlignment="1" applyProtection="1">
      <alignment horizontal="center" vertical="center" wrapText="1"/>
      <protection locked="0"/>
    </xf>
    <xf numFmtId="3" fontId="22" fillId="0" borderId="32" xfId="0" applyNumberFormat="1" applyFont="1" applyFill="1" applyBorder="1" applyAlignment="1" applyProtection="1">
      <alignment horizontal="center" vertical="center" wrapText="1"/>
      <protection locked="0"/>
    </xf>
    <xf numFmtId="164" fontId="22" fillId="0" borderId="32" xfId="0" applyNumberFormat="1" applyFont="1" applyFill="1" applyBorder="1" applyAlignment="1" applyProtection="1">
      <alignment horizontal="center" vertical="center" wrapText="1"/>
      <protection locked="0"/>
    </xf>
    <xf numFmtId="0" fontId="22" fillId="0" borderId="0" xfId="0" applyFont="1" applyFill="1" applyAlignment="1">
      <alignment horizontal="center" vertical="center" wrapText="1"/>
    </xf>
    <xf numFmtId="0" fontId="22" fillId="0" borderId="32" xfId="0" applyNumberFormat="1" applyFont="1" applyFill="1" applyBorder="1" applyAlignment="1" applyProtection="1">
      <alignment horizontal="left" vertical="center" wrapText="1"/>
      <protection locked="0"/>
    </xf>
    <xf numFmtId="0" fontId="22" fillId="0" borderId="32" xfId="0" applyNumberFormat="1" applyFont="1" applyFill="1" applyBorder="1" applyAlignment="1">
      <alignment horizontal="center" vertical="center"/>
    </xf>
    <xf numFmtId="164" fontId="22" fillId="0" borderId="32" xfId="0" applyNumberFormat="1" applyFont="1" applyFill="1" applyBorder="1" applyAlignment="1">
      <alignment horizontal="center" vertical="center"/>
    </xf>
    <xf numFmtId="3" fontId="22" fillId="0" borderId="29" xfId="0" applyNumberFormat="1" applyFont="1" applyFill="1" applyBorder="1" applyAlignment="1">
      <alignment horizontal="center" vertical="center" wrapText="1"/>
    </xf>
    <xf numFmtId="3" fontId="22" fillId="0" borderId="32" xfId="0" applyNumberFormat="1" applyFont="1" applyFill="1" applyBorder="1" applyAlignment="1">
      <alignment horizontal="center" vertical="center" wrapText="1"/>
    </xf>
    <xf numFmtId="0" fontId="22" fillId="26" borderId="29" xfId="0" applyFont="1" applyFill="1" applyBorder="1" applyAlignment="1">
      <alignment horizontal="center" vertical="center" wrapText="1"/>
    </xf>
    <xf numFmtId="3" fontId="22" fillId="26" borderId="29" xfId="0" applyNumberFormat="1" applyFont="1" applyFill="1" applyBorder="1" applyAlignment="1">
      <alignment horizontal="center" vertical="center"/>
    </xf>
    <xf numFmtId="0" fontId="22" fillId="26" borderId="31" xfId="0" applyFont="1" applyFill="1" applyBorder="1" applyAlignment="1">
      <alignment horizontal="center" vertical="center"/>
    </xf>
    <xf numFmtId="0" fontId="22" fillId="26" borderId="32" xfId="0" applyFont="1" applyFill="1" applyBorder="1" applyAlignment="1" applyProtection="1">
      <alignment horizontal="center" vertical="center" wrapText="1"/>
      <protection locked="0"/>
    </xf>
    <xf numFmtId="3" fontId="22" fillId="0" borderId="38" xfId="0" applyNumberFormat="1" applyFont="1" applyFill="1" applyBorder="1" applyAlignment="1">
      <alignment horizontal="center" vertical="center"/>
    </xf>
    <xf numFmtId="3" fontId="22" fillId="0" borderId="32" xfId="0" applyNumberFormat="1" applyFont="1" applyFill="1" applyBorder="1" applyAlignment="1">
      <alignment horizontal="center" vertical="center"/>
    </xf>
    <xf numFmtId="0" fontId="22" fillId="0" borderId="41" xfId="0" applyFont="1" applyFill="1" applyBorder="1" applyAlignment="1" applyProtection="1">
      <alignment horizontal="left" vertical="center" wrapText="1"/>
      <protection locked="0"/>
    </xf>
    <xf numFmtId="0" fontId="22" fillId="0" borderId="40" xfId="0" applyFont="1" applyFill="1" applyBorder="1" applyAlignment="1" applyProtection="1">
      <alignment horizontal="center" vertical="center" wrapText="1"/>
      <protection locked="0"/>
    </xf>
    <xf numFmtId="0" fontId="22" fillId="0" borderId="41" xfId="0" applyFont="1" applyFill="1" applyBorder="1" applyAlignment="1" applyProtection="1">
      <alignment horizontal="center" vertical="center"/>
      <protection locked="0"/>
    </xf>
    <xf numFmtId="0" fontId="22" fillId="0" borderId="40" xfId="0" applyNumberFormat="1" applyFont="1" applyFill="1" applyBorder="1" applyAlignment="1" applyProtection="1">
      <alignment horizontal="center" vertical="center"/>
      <protection locked="0"/>
    </xf>
    <xf numFmtId="164" fontId="22" fillId="0" borderId="40" xfId="0" applyNumberFormat="1" applyFont="1" applyFill="1" applyBorder="1" applyAlignment="1" applyProtection="1">
      <alignment horizontal="center" vertical="center"/>
      <protection locked="0"/>
    </xf>
    <xf numFmtId="0" fontId="22" fillId="0" borderId="45" xfId="0" applyFont="1" applyFill="1" applyBorder="1" applyAlignment="1" applyProtection="1">
      <alignment horizontal="left" vertical="center" wrapText="1"/>
      <protection locked="0"/>
    </xf>
    <xf numFmtId="0" fontId="22" fillId="0" borderId="40" xfId="0" applyFont="1" applyFill="1" applyBorder="1" applyAlignment="1">
      <alignment horizontal="center" vertical="center" wrapText="1"/>
    </xf>
    <xf numFmtId="0" fontId="22" fillId="0" borderId="4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wrapText="1"/>
      <protection locked="0"/>
    </xf>
    <xf numFmtId="0" fontId="22" fillId="0" borderId="46" xfId="0" applyFont="1" applyFill="1" applyBorder="1" applyAlignment="1" applyProtection="1">
      <alignment horizontal="center" vertical="center"/>
      <protection locked="0"/>
    </xf>
    <xf numFmtId="0" fontId="22" fillId="0" borderId="47" xfId="0" applyFont="1" applyFill="1" applyBorder="1" applyAlignment="1" applyProtection="1">
      <alignment horizontal="left" vertical="center" wrapText="1"/>
      <protection locked="0"/>
    </xf>
    <xf numFmtId="0" fontId="22" fillId="0" borderId="36" xfId="0" applyFont="1" applyFill="1" applyBorder="1" applyAlignment="1">
      <alignment horizontal="center" vertical="center" wrapText="1"/>
    </xf>
    <xf numFmtId="0" fontId="22" fillId="0" borderId="47" xfId="0" applyFont="1" applyFill="1" applyBorder="1" applyAlignment="1" applyProtection="1">
      <alignment horizontal="center" vertical="center"/>
      <protection locked="0"/>
    </xf>
    <xf numFmtId="0" fontId="22" fillId="0" borderId="46" xfId="0" applyFont="1" applyFill="1" applyBorder="1" applyAlignment="1" applyProtection="1">
      <alignment horizontal="center" vertical="center" wrapText="1"/>
      <protection locked="0"/>
    </xf>
    <xf numFmtId="3" fontId="22" fillId="0" borderId="46" xfId="0" applyNumberFormat="1" applyFont="1" applyFill="1" applyBorder="1" applyAlignment="1" applyProtection="1">
      <alignment horizontal="center" vertical="center"/>
      <protection locked="0"/>
    </xf>
    <xf numFmtId="0" fontId="22" fillId="0" borderId="46" xfId="0" applyNumberFormat="1" applyFont="1" applyFill="1" applyBorder="1" applyAlignment="1" applyProtection="1">
      <alignment horizontal="center" vertical="center"/>
      <protection locked="0"/>
    </xf>
    <xf numFmtId="164" fontId="22" fillId="0" borderId="46" xfId="0" applyNumberFormat="1" applyFont="1" applyFill="1" applyBorder="1" applyAlignment="1" applyProtection="1">
      <alignment horizontal="center" vertical="center"/>
      <protection locked="0"/>
    </xf>
    <xf numFmtId="0" fontId="22" fillId="26" borderId="32" xfId="0" applyFont="1" applyFill="1" applyBorder="1" applyAlignment="1" applyProtection="1">
      <alignment horizontal="left" vertical="center" wrapText="1"/>
      <protection locked="0"/>
    </xf>
    <xf numFmtId="0" fontId="22" fillId="26" borderId="39" xfId="0" applyFont="1" applyFill="1" applyBorder="1" applyAlignment="1" applyProtection="1">
      <alignment horizontal="left" vertical="center" wrapText="1"/>
      <protection locked="0"/>
    </xf>
    <xf numFmtId="0" fontId="22" fillId="0" borderId="37" xfId="0" applyFont="1" applyFill="1" applyBorder="1" applyAlignment="1" applyProtection="1">
      <alignment horizontal="left" vertical="center" wrapText="1"/>
      <protection locked="0"/>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26" borderId="42" xfId="0" applyFont="1" applyFill="1" applyBorder="1" applyAlignment="1">
      <alignment horizontal="left" vertical="center" wrapText="1"/>
    </xf>
    <xf numFmtId="0" fontId="22" fillId="0" borderId="50" xfId="0" applyFont="1" applyFill="1" applyBorder="1" applyAlignment="1">
      <alignment horizontal="center" vertical="center" wrapText="1"/>
    </xf>
    <xf numFmtId="0" fontId="22" fillId="26" borderId="0" xfId="0" applyFont="1" applyFill="1" applyAlignment="1">
      <alignment horizontal="left" vertical="center" wrapText="1"/>
    </xf>
    <xf numFmtId="0" fontId="22" fillId="0" borderId="14" xfId="0" applyFont="1" applyFill="1" applyBorder="1" applyAlignment="1">
      <alignment horizontal="center" vertical="center" wrapText="1"/>
    </xf>
    <xf numFmtId="0" fontId="22" fillId="0" borderId="41" xfId="0" applyFont="1" applyFill="1" applyBorder="1" applyAlignment="1">
      <alignment horizontal="left" vertical="center" wrapText="1"/>
    </xf>
    <xf numFmtId="3" fontId="22" fillId="0" borderId="40" xfId="0" applyNumberFormat="1"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protection locked="0"/>
    </xf>
    <xf numFmtId="0" fontId="22" fillId="26" borderId="15" xfId="0" applyFont="1" applyFill="1" applyBorder="1" applyAlignment="1" applyProtection="1">
      <alignment horizontal="center" vertical="center" wrapText="1"/>
      <protection locked="0"/>
    </xf>
    <xf numFmtId="0" fontId="22" fillId="0" borderId="29"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0" xfId="0" applyFont="1" applyFill="1" applyAlignment="1">
      <alignment horizontal="left" vertical="center" wrapText="1"/>
    </xf>
    <xf numFmtId="3" fontId="22" fillId="0" borderId="32" xfId="0" applyNumberFormat="1" applyFont="1" applyFill="1" applyBorder="1" applyAlignment="1" applyProtection="1" quotePrefix="1">
      <alignment horizontal="center" vertical="center"/>
      <protection locked="0"/>
    </xf>
    <xf numFmtId="3" fontId="22" fillId="0" borderId="36"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 fillId="11" borderId="44" xfId="0" applyFont="1" applyFill="1" applyBorder="1" applyAlignment="1" applyProtection="1">
      <alignment horizontal="center" vertical="center"/>
      <protection locked="0"/>
    </xf>
    <xf numFmtId="0" fontId="22" fillId="0" borderId="40" xfId="0" applyNumberFormat="1" applyFont="1" applyFill="1" applyBorder="1" applyAlignment="1">
      <alignment horizontal="center" vertical="center"/>
    </xf>
    <xf numFmtId="164" fontId="22" fillId="0" borderId="40" xfId="0" applyNumberFormat="1" applyFont="1" applyFill="1" applyBorder="1" applyAlignment="1">
      <alignment horizontal="center" vertical="center"/>
    </xf>
    <xf numFmtId="49" fontId="22" fillId="0" borderId="29" xfId="0" applyNumberFormat="1" applyFont="1" applyFill="1" applyBorder="1" applyAlignment="1">
      <alignment horizontal="center" vertical="center" wrapText="1"/>
    </xf>
    <xf numFmtId="49" fontId="22" fillId="0" borderId="32" xfId="0" applyNumberFormat="1" applyFont="1" applyFill="1" applyBorder="1" applyAlignment="1">
      <alignment horizontal="center" vertical="center" wrapText="1"/>
    </xf>
    <xf numFmtId="0" fontId="22" fillId="0" borderId="38"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26" borderId="38" xfId="0" applyFont="1" applyFill="1" applyBorder="1" applyAlignment="1">
      <alignment horizontal="left" vertical="center" wrapText="1"/>
    </xf>
    <xf numFmtId="0" fontId="22" fillId="26" borderId="32" xfId="0" applyFont="1" applyFill="1" applyBorder="1" applyAlignment="1">
      <alignment horizontal="left" vertical="center" wrapText="1"/>
    </xf>
    <xf numFmtId="49" fontId="22" fillId="0" borderId="29" xfId="0" applyNumberFormat="1" applyFont="1" applyFill="1" applyBorder="1" applyAlignment="1" applyProtection="1">
      <alignment horizontal="center" vertical="center"/>
      <protection locked="0"/>
    </xf>
    <xf numFmtId="49" fontId="22" fillId="0" borderId="32" xfId="0" applyNumberFormat="1" applyFont="1" applyFill="1" applyBorder="1" applyAlignment="1" applyProtection="1">
      <alignment horizontal="center" vertical="center"/>
      <protection locked="0"/>
    </xf>
    <xf numFmtId="0" fontId="22" fillId="0" borderId="32" xfId="0" applyFont="1" applyFill="1" applyBorder="1" applyAlignment="1" applyProtection="1">
      <alignment horizontal="left" vertical="center" wrapText="1"/>
      <protection locked="0"/>
    </xf>
    <xf numFmtId="49" fontId="22" fillId="0" borderId="40" xfId="0" applyNumberFormat="1" applyFont="1" applyFill="1" applyBorder="1" applyAlignment="1" applyProtection="1">
      <alignment horizontal="center" vertical="center"/>
      <protection locked="0"/>
    </xf>
    <xf numFmtId="49" fontId="22" fillId="0" borderId="38" xfId="0" applyNumberFormat="1" applyFont="1" applyFill="1" applyBorder="1" applyAlignment="1" applyProtection="1">
      <alignment horizontal="center" vertical="center"/>
      <protection locked="0"/>
    </xf>
    <xf numFmtId="0" fontId="22" fillId="0" borderId="38" xfId="0" applyFont="1" applyFill="1" applyBorder="1" applyAlignment="1" applyProtection="1">
      <alignment horizontal="left" vertical="center" wrapText="1"/>
      <protection locked="0"/>
    </xf>
    <xf numFmtId="49" fontId="22" fillId="0" borderId="15" xfId="0" applyNumberFormat="1" applyFont="1" applyFill="1" applyBorder="1" applyAlignment="1" applyProtection="1">
      <alignment horizontal="center" vertical="center"/>
      <protection locked="0"/>
    </xf>
    <xf numFmtId="49" fontId="22" fillId="0" borderId="36" xfId="0" applyNumberFormat="1" applyFont="1" applyFill="1" applyBorder="1" applyAlignment="1">
      <alignment horizontal="center" vertical="center" wrapText="1"/>
    </xf>
    <xf numFmtId="164" fontId="22" fillId="0" borderId="36" xfId="0" applyNumberFormat="1" applyFont="1" applyFill="1" applyBorder="1" applyAlignment="1">
      <alignment horizontal="center" vertical="center"/>
    </xf>
    <xf numFmtId="0" fontId="22" fillId="26" borderId="0" xfId="52" applyFont="1" applyFill="1" applyAlignment="1">
      <alignment horizontal="left" vertical="center"/>
      <protection/>
    </xf>
    <xf numFmtId="0" fontId="23" fillId="26" borderId="51" xfId="52" applyFont="1" applyFill="1" applyBorder="1" applyAlignment="1">
      <alignment horizontal="left" vertical="center" wrapText="1"/>
      <protection/>
    </xf>
    <xf numFmtId="0" fontId="22" fillId="26" borderId="45" xfId="52" applyFont="1" applyFill="1" applyBorder="1" applyAlignment="1">
      <alignment horizontal="left" vertical="center" wrapText="1"/>
      <protection/>
    </xf>
    <xf numFmtId="0" fontId="22" fillId="26" borderId="45" xfId="52" applyFont="1" applyFill="1" applyBorder="1" applyAlignment="1">
      <alignment horizontal="left" vertical="center"/>
      <protection/>
    </xf>
    <xf numFmtId="0" fontId="22" fillId="26" borderId="52" xfId="52" applyFont="1" applyFill="1" applyBorder="1" applyAlignment="1">
      <alignment horizontal="left" vertical="center" wrapText="1"/>
      <protection/>
    </xf>
    <xf numFmtId="0" fontId="22" fillId="26" borderId="0" xfId="52" applyFont="1" applyFill="1" applyBorder="1" applyAlignment="1">
      <alignment horizontal="center" vertical="center" wrapText="1"/>
      <protection/>
    </xf>
    <xf numFmtId="0" fontId="22" fillId="26" borderId="0" xfId="52" applyFont="1" applyFill="1" applyBorder="1" applyAlignment="1">
      <alignment horizontal="left" vertical="center" wrapText="1"/>
      <protection/>
    </xf>
    <xf numFmtId="0" fontId="22" fillId="26" borderId="0" xfId="52" applyFont="1" applyFill="1" applyBorder="1" applyAlignment="1">
      <alignment horizontal="left" vertical="center"/>
      <protection/>
    </xf>
    <xf numFmtId="0" fontId="2" fillId="26" borderId="27" xfId="52" applyFont="1" applyFill="1" applyBorder="1" applyAlignment="1">
      <alignment horizontal="left" vertical="center" wrapText="1"/>
      <protection/>
    </xf>
    <xf numFmtId="0" fontId="22" fillId="0" borderId="0" xfId="0" applyFont="1" applyFill="1" applyBorder="1" applyAlignment="1">
      <alignment horizontal="left" vertical="center" wrapText="1"/>
    </xf>
    <xf numFmtId="9" fontId="22" fillId="0" borderId="38" xfId="0" applyNumberFormat="1" applyFont="1" applyFill="1" applyBorder="1" applyAlignment="1" applyProtection="1">
      <alignment horizontal="center" vertical="center" wrapText="1"/>
      <protection locked="0"/>
    </xf>
    <xf numFmtId="9" fontId="22" fillId="0" borderId="29" xfId="0" applyNumberFormat="1" applyFont="1" applyFill="1" applyBorder="1" applyAlignment="1">
      <alignment horizontal="center" vertical="center" wrapText="1"/>
    </xf>
    <xf numFmtId="0" fontId="2" fillId="10" borderId="43" xfId="0" applyFont="1" applyFill="1" applyBorder="1" applyAlignment="1">
      <alignment horizontal="left" vertical="center"/>
    </xf>
    <xf numFmtId="0" fontId="22" fillId="10" borderId="44" xfId="0" applyFont="1" applyFill="1" applyBorder="1" applyAlignment="1">
      <alignment horizontal="center" vertical="center" wrapText="1"/>
    </xf>
    <xf numFmtId="0" fontId="22" fillId="10" borderId="44" xfId="0" applyFont="1" applyFill="1" applyBorder="1" applyAlignment="1" applyProtection="1">
      <alignment horizontal="center" vertical="center" wrapText="1"/>
      <protection locked="0"/>
    </xf>
    <xf numFmtId="0" fontId="2" fillId="10" borderId="44" xfId="0" applyFont="1" applyFill="1" applyBorder="1" applyAlignment="1" applyProtection="1">
      <alignment horizontal="center" vertical="center" wrapText="1"/>
      <protection locked="0"/>
    </xf>
    <xf numFmtId="0" fontId="2" fillId="10" borderId="44" xfId="0" applyFont="1" applyFill="1" applyBorder="1" applyAlignment="1">
      <alignment horizontal="center" vertical="center" wrapText="1"/>
    </xf>
    <xf numFmtId="0" fontId="22" fillId="10" borderId="44" xfId="0" applyFont="1" applyFill="1" applyBorder="1" applyAlignment="1">
      <alignment horizontal="left" vertical="center" wrapText="1"/>
    </xf>
    <xf numFmtId="49" fontId="2" fillId="10" borderId="44" xfId="0" applyNumberFormat="1" applyFont="1" applyFill="1" applyBorder="1" applyAlignment="1">
      <alignment horizontal="center" vertical="center" wrapText="1"/>
    </xf>
    <xf numFmtId="165" fontId="22" fillId="10" borderId="44" xfId="0" applyNumberFormat="1" applyFont="1" applyFill="1" applyBorder="1" applyAlignment="1" applyProtection="1">
      <alignment horizontal="center" vertical="center"/>
      <protection locked="0"/>
    </xf>
    <xf numFmtId="0" fontId="22" fillId="10" borderId="44" xfId="0" applyFont="1" applyFill="1" applyBorder="1" applyAlignment="1" applyProtection="1">
      <alignment horizontal="center" vertical="center"/>
      <protection locked="0"/>
    </xf>
    <xf numFmtId="0" fontId="22" fillId="10" borderId="44" xfId="0" applyFont="1" applyFill="1" applyBorder="1" applyAlignment="1" applyProtection="1">
      <alignment horizontal="left" vertical="center" wrapText="1"/>
      <protection locked="0"/>
    </xf>
    <xf numFmtId="3" fontId="22" fillId="10" borderId="44" xfId="0" applyNumberFormat="1" applyFont="1" applyFill="1" applyBorder="1" applyAlignment="1" applyProtection="1">
      <alignment horizontal="center" vertical="center"/>
      <protection locked="0"/>
    </xf>
    <xf numFmtId="164" fontId="22" fillId="10" borderId="44" xfId="0" applyNumberFormat="1" applyFont="1" applyFill="1" applyBorder="1" applyAlignment="1" applyProtection="1">
      <alignment horizontal="center" vertical="center"/>
      <protection locked="0"/>
    </xf>
    <xf numFmtId="49" fontId="2" fillId="11" borderId="44" xfId="0" applyNumberFormat="1" applyFont="1" applyFill="1" applyBorder="1" applyAlignment="1">
      <alignment horizontal="center" vertical="center" wrapText="1"/>
    </xf>
    <xf numFmtId="49" fontId="22" fillId="0" borderId="36" xfId="0" applyNumberFormat="1" applyFont="1" applyFill="1" applyBorder="1" applyAlignment="1" applyProtection="1">
      <alignment horizontal="center" vertical="center"/>
      <protection locked="0"/>
    </xf>
    <xf numFmtId="0" fontId="2" fillId="0" borderId="38" xfId="0" applyFont="1" applyFill="1" applyBorder="1" applyAlignment="1">
      <alignment horizontal="center" vertical="center" wrapText="1"/>
    </xf>
    <xf numFmtId="49" fontId="22" fillId="11" borderId="44" xfId="0" applyNumberFormat="1" applyFont="1" applyFill="1" applyBorder="1" applyAlignment="1" applyProtection="1">
      <alignment horizontal="center" vertical="center"/>
      <protection locked="0"/>
    </xf>
    <xf numFmtId="49" fontId="22" fillId="0" borderId="53" xfId="0" applyNumberFormat="1" applyFont="1" applyFill="1" applyBorder="1" applyAlignment="1" applyProtection="1">
      <alignment horizontal="center" vertical="center"/>
      <protection locked="0"/>
    </xf>
    <xf numFmtId="49" fontId="22" fillId="26" borderId="38" xfId="0" applyNumberFormat="1" applyFont="1" applyFill="1" applyBorder="1" applyAlignment="1" applyProtection="1">
      <alignment horizontal="center" vertical="center"/>
      <protection locked="0"/>
    </xf>
    <xf numFmtId="0" fontId="22" fillId="26" borderId="32" xfId="0" applyFont="1" applyFill="1" applyBorder="1" applyAlignment="1">
      <alignment horizontal="center" vertical="center"/>
    </xf>
    <xf numFmtId="164" fontId="22" fillId="26" borderId="32" xfId="0" applyNumberFormat="1" applyFont="1" applyFill="1" applyBorder="1" applyAlignment="1">
      <alignment horizontal="center" vertical="center"/>
    </xf>
    <xf numFmtId="0" fontId="22" fillId="26" borderId="15" xfId="0" applyFont="1" applyFill="1" applyBorder="1" applyAlignment="1">
      <alignment horizontal="center" vertical="center" wrapText="1"/>
    </xf>
    <xf numFmtId="0" fontId="22" fillId="26" borderId="29" xfId="0" applyFont="1" applyFill="1" applyBorder="1" applyAlignment="1" applyProtection="1">
      <alignment horizontal="center" vertical="center"/>
      <protection locked="0"/>
    </xf>
    <xf numFmtId="49" fontId="22" fillId="26" borderId="29" xfId="0" applyNumberFormat="1" applyFont="1" applyFill="1" applyBorder="1" applyAlignment="1" applyProtection="1">
      <alignment horizontal="center" vertical="center"/>
      <protection locked="0"/>
    </xf>
    <xf numFmtId="0" fontId="22" fillId="26" borderId="29" xfId="0" applyFont="1" applyFill="1" applyBorder="1" applyAlignment="1">
      <alignment horizontal="left" vertical="center" wrapText="1"/>
    </xf>
    <xf numFmtId="164" fontId="22" fillId="26" borderId="29" xfId="0" applyNumberFormat="1" applyFont="1" applyFill="1" applyBorder="1" applyAlignment="1" applyProtection="1">
      <alignment horizontal="center" vertical="center"/>
      <protection locked="0"/>
    </xf>
    <xf numFmtId="49" fontId="22" fillId="26" borderId="15" xfId="0" applyNumberFormat="1" applyFont="1" applyFill="1" applyBorder="1" applyAlignment="1" applyProtection="1">
      <alignment horizontal="center" vertical="center"/>
      <protection locked="0"/>
    </xf>
    <xf numFmtId="0" fontId="22" fillId="26" borderId="40" xfId="0" applyFont="1" applyFill="1" applyBorder="1" applyAlignment="1" applyProtection="1">
      <alignment horizontal="center" vertical="center"/>
      <protection locked="0"/>
    </xf>
    <xf numFmtId="0" fontId="22" fillId="26" borderId="41" xfId="0" applyFont="1" applyFill="1" applyBorder="1" applyAlignment="1" applyProtection="1">
      <alignment horizontal="left" vertical="center" wrapText="1"/>
      <protection locked="0"/>
    </xf>
    <xf numFmtId="0" fontId="22" fillId="26" borderId="40" xfId="0" applyFont="1" applyFill="1" applyBorder="1" applyAlignment="1">
      <alignment horizontal="center" vertical="center" wrapText="1"/>
    </xf>
    <xf numFmtId="0" fontId="22" fillId="26" borderId="41" xfId="0" applyFont="1" applyFill="1" applyBorder="1" applyAlignment="1" applyProtection="1">
      <alignment horizontal="center" vertical="center"/>
      <protection locked="0"/>
    </xf>
    <xf numFmtId="0" fontId="22" fillId="26" borderId="40" xfId="0" applyFont="1" applyFill="1" applyBorder="1" applyAlignment="1" applyProtection="1">
      <alignment horizontal="left" vertical="center" wrapText="1"/>
      <protection locked="0"/>
    </xf>
    <xf numFmtId="3" fontId="22" fillId="26" borderId="40" xfId="0" applyNumberFormat="1" applyFont="1" applyFill="1" applyBorder="1" applyAlignment="1" applyProtection="1">
      <alignment horizontal="center" vertical="center"/>
      <protection locked="0"/>
    </xf>
    <xf numFmtId="164" fontId="22" fillId="26" borderId="40" xfId="0" applyNumberFormat="1" applyFont="1" applyFill="1" applyBorder="1" applyAlignment="1" applyProtection="1">
      <alignment horizontal="center" vertical="center"/>
      <protection locked="0"/>
    </xf>
    <xf numFmtId="0" fontId="22" fillId="26" borderId="54" xfId="0" applyFont="1" applyFill="1" applyBorder="1" applyAlignment="1">
      <alignment horizontal="left" vertical="center" wrapText="1"/>
    </xf>
    <xf numFmtId="0" fontId="22" fillId="26" borderId="55" xfId="0" applyFont="1" applyFill="1" applyBorder="1" applyAlignment="1">
      <alignment horizontal="center" vertical="center" wrapText="1"/>
    </xf>
    <xf numFmtId="0" fontId="22" fillId="26" borderId="55" xfId="0" applyFont="1" applyFill="1" applyBorder="1" applyAlignment="1" applyProtection="1">
      <alignment horizontal="center" vertical="center" wrapText="1"/>
      <protection locked="0"/>
    </xf>
    <xf numFmtId="0" fontId="2" fillId="26" borderId="55" xfId="0" applyFont="1" applyFill="1" applyBorder="1" applyAlignment="1" applyProtection="1">
      <alignment horizontal="center" vertical="center" wrapText="1"/>
      <protection locked="0"/>
    </xf>
    <xf numFmtId="0" fontId="22" fillId="26" borderId="55" xfId="0" applyFont="1" applyFill="1" applyBorder="1" applyAlignment="1">
      <alignment horizontal="left" vertical="center" wrapText="1"/>
    </xf>
    <xf numFmtId="0" fontId="2" fillId="26" borderId="55" xfId="0" applyFont="1" applyFill="1" applyBorder="1" applyAlignment="1">
      <alignment horizontal="center" vertical="center" wrapText="1"/>
    </xf>
    <xf numFmtId="0" fontId="22" fillId="26" borderId="55" xfId="0" applyFont="1" applyFill="1" applyBorder="1" applyAlignment="1" applyProtection="1">
      <alignment horizontal="center" vertical="center"/>
      <protection locked="0"/>
    </xf>
    <xf numFmtId="49" fontId="22" fillId="26" borderId="55" xfId="0" applyNumberFormat="1" applyFont="1" applyFill="1" applyBorder="1" applyAlignment="1" applyProtection="1">
      <alignment horizontal="center" vertical="center"/>
      <protection locked="0"/>
    </xf>
    <xf numFmtId="0" fontId="22" fillId="26" borderId="56" xfId="0" applyFont="1" applyFill="1" applyBorder="1" applyAlignment="1" applyProtection="1">
      <alignment horizontal="left" vertical="center" wrapText="1"/>
      <protection locked="0"/>
    </xf>
    <xf numFmtId="0" fontId="22" fillId="26" borderId="56" xfId="0" applyFont="1" applyFill="1" applyBorder="1" applyAlignment="1" applyProtection="1">
      <alignment horizontal="center" vertical="center"/>
      <protection locked="0"/>
    </xf>
    <xf numFmtId="0" fontId="22" fillId="26" borderId="55" xfId="0" applyFont="1" applyFill="1" applyBorder="1" applyAlignment="1" applyProtection="1">
      <alignment horizontal="left" vertical="center" wrapText="1"/>
      <protection locked="0"/>
    </xf>
    <xf numFmtId="3" fontId="22" fillId="26" borderId="55" xfId="0" applyNumberFormat="1" applyFont="1" applyFill="1" applyBorder="1" applyAlignment="1" applyProtection="1">
      <alignment horizontal="center" vertical="center"/>
      <protection locked="0"/>
    </xf>
    <xf numFmtId="164" fontId="22" fillId="26" borderId="55" xfId="0" applyNumberFormat="1" applyFont="1" applyFill="1" applyBorder="1" applyAlignment="1" applyProtection="1">
      <alignment horizontal="center" vertical="center"/>
      <protection locked="0"/>
    </xf>
    <xf numFmtId="0" fontId="22" fillId="26" borderId="40" xfId="0" applyFont="1" applyFill="1" applyBorder="1" applyAlignment="1" applyProtection="1">
      <alignment horizontal="center" vertical="center" wrapText="1"/>
      <protection locked="0"/>
    </xf>
    <xf numFmtId="0" fontId="22" fillId="11" borderId="55" xfId="0" applyFont="1" applyFill="1" applyBorder="1" applyAlignment="1" applyProtection="1">
      <alignment horizontal="center" vertical="center" wrapText="1"/>
      <protection locked="0"/>
    </xf>
    <xf numFmtId="0" fontId="22" fillId="26" borderId="0" xfId="0" applyFont="1" applyFill="1" applyBorder="1" applyAlignment="1">
      <alignment horizontal="left" vertical="center" wrapText="1"/>
    </xf>
    <xf numFmtId="0" fontId="22" fillId="26" borderId="0" xfId="0" applyFont="1" applyFill="1" applyAlignment="1">
      <alignment horizontal="center" vertical="center" wrapText="1"/>
    </xf>
    <xf numFmtId="0" fontId="22" fillId="26" borderId="36" xfId="0" applyFont="1" applyFill="1" applyBorder="1" applyAlignment="1" applyProtection="1">
      <alignment horizontal="center" vertical="center"/>
      <protection locked="0"/>
    </xf>
    <xf numFmtId="0" fontId="22" fillId="0" borderId="57" xfId="0" applyFont="1" applyFill="1" applyBorder="1" applyAlignment="1">
      <alignment horizontal="left" vertical="center" wrapText="1"/>
    </xf>
    <xf numFmtId="0" fontId="22" fillId="0" borderId="57" xfId="0" applyFont="1" applyFill="1" applyBorder="1" applyAlignment="1">
      <alignment horizontal="center" vertical="center" wrapText="1"/>
    </xf>
    <xf numFmtId="0" fontId="2" fillId="26" borderId="0" xfId="52" applyFont="1" applyFill="1" applyBorder="1" applyAlignment="1">
      <alignment horizontal="left" vertical="center"/>
      <protection/>
    </xf>
    <xf numFmtId="0" fontId="2" fillId="14" borderId="58" xfId="52" applyFont="1" applyFill="1" applyBorder="1" applyAlignment="1">
      <alignment horizontal="left" vertical="center"/>
      <protection/>
    </xf>
    <xf numFmtId="0" fontId="2" fillId="14" borderId="59" xfId="52" applyFont="1" applyFill="1" applyBorder="1" applyAlignment="1">
      <alignment horizontal="left" vertical="center"/>
      <protection/>
    </xf>
    <xf numFmtId="0" fontId="2" fillId="0" borderId="40" xfId="0" applyFont="1" applyFill="1" applyBorder="1" applyAlignment="1" applyProtection="1">
      <alignment horizontal="center" vertical="center" wrapText="1"/>
      <protection locked="0"/>
    </xf>
    <xf numFmtId="0" fontId="22" fillId="0" borderId="53" xfId="0" applyFont="1" applyFill="1" applyBorder="1" applyAlignment="1" applyProtection="1">
      <alignment horizontal="center" vertical="center"/>
      <protection locked="0"/>
    </xf>
    <xf numFmtId="0" fontId="2" fillId="0" borderId="0" xfId="52" applyFont="1" applyBorder="1" applyAlignment="1">
      <alignment horizontal="center" vertical="center" wrapText="1"/>
      <protection/>
    </xf>
    <xf numFmtId="49" fontId="22" fillId="0" borderId="30" xfId="52" applyNumberFormat="1" applyFont="1" applyFill="1" applyBorder="1" applyAlignment="1">
      <alignment horizontal="center" vertical="center" wrapText="1"/>
      <protection/>
    </xf>
    <xf numFmtId="49" fontId="22" fillId="0" borderId="60" xfId="52" applyNumberFormat="1" applyFont="1" applyFill="1" applyBorder="1" applyAlignment="1">
      <alignment horizontal="center" vertical="center" wrapText="1"/>
      <protection/>
    </xf>
    <xf numFmtId="49" fontId="22" fillId="0" borderId="60" xfId="52" applyNumberFormat="1" applyFont="1" applyFill="1" applyBorder="1" applyAlignment="1">
      <alignment horizontal="center" vertical="center"/>
      <protection/>
    </xf>
    <xf numFmtId="49" fontId="22" fillId="0" borderId="33" xfId="52" applyNumberFormat="1" applyFont="1" applyFill="1" applyBorder="1" applyAlignment="1">
      <alignment horizontal="center" vertical="center"/>
      <protection/>
    </xf>
    <xf numFmtId="0" fontId="22" fillId="0" borderId="27" xfId="52" applyFont="1" applyFill="1" applyBorder="1" applyAlignment="1" applyProtection="1">
      <alignment horizontal="center" vertical="center"/>
      <protection locked="0"/>
    </xf>
    <xf numFmtId="0" fontId="22" fillId="0" borderId="61" xfId="52" applyFont="1" applyFill="1" applyBorder="1" applyAlignment="1">
      <alignment horizontal="center"/>
      <protection/>
    </xf>
    <xf numFmtId="0" fontId="22" fillId="0" borderId="29" xfId="52" applyFont="1" applyFill="1" applyBorder="1" applyAlignment="1">
      <alignment horizontal="center" vertical="top" wrapText="1"/>
      <protection/>
    </xf>
    <xf numFmtId="0" fontId="22" fillId="0" borderId="31" xfId="52" applyFont="1" applyFill="1" applyBorder="1" applyAlignment="1">
      <alignment horizontal="center"/>
      <protection/>
    </xf>
    <xf numFmtId="0" fontId="22" fillId="0" borderId="29" xfId="52" applyFont="1" applyFill="1" applyBorder="1" applyAlignment="1">
      <alignment horizontal="left" wrapText="1"/>
      <protection/>
    </xf>
    <xf numFmtId="0" fontId="22" fillId="0" borderId="48" xfId="52" applyFont="1" applyFill="1" applyBorder="1" applyAlignment="1">
      <alignment horizontal="left" wrapText="1"/>
      <protection/>
    </xf>
    <xf numFmtId="0" fontId="22" fillId="0" borderId="62" xfId="52" applyFont="1" applyFill="1" applyBorder="1" applyAlignment="1">
      <alignment horizontal="center"/>
      <protection/>
    </xf>
    <xf numFmtId="0" fontId="22" fillId="0" borderId="34" xfId="52" applyFont="1" applyFill="1" applyBorder="1" applyAlignment="1" applyProtection="1">
      <alignment horizontal="left" wrapText="1"/>
      <protection locked="0"/>
    </xf>
    <xf numFmtId="0" fontId="22" fillId="0" borderId="32" xfId="52" applyFont="1" applyFill="1" applyBorder="1" applyAlignment="1" applyProtection="1">
      <alignment horizontal="center" vertical="top" wrapText="1"/>
      <protection locked="0"/>
    </xf>
    <xf numFmtId="0" fontId="22" fillId="0" borderId="34" xfId="52" applyFont="1" applyFill="1" applyBorder="1" applyAlignment="1" applyProtection="1">
      <alignment horizontal="center"/>
      <protection locked="0"/>
    </xf>
    <xf numFmtId="0" fontId="22" fillId="0" borderId="32" xfId="52" applyFont="1" applyFill="1" applyBorder="1" applyAlignment="1">
      <alignment horizontal="left" wrapText="1"/>
      <protection/>
    </xf>
    <xf numFmtId="0" fontId="22" fillId="0" borderId="18" xfId="52" applyFont="1" applyBorder="1" applyAlignment="1" applyProtection="1">
      <alignment vertical="center" wrapText="1"/>
      <protection locked="0"/>
    </xf>
    <xf numFmtId="0" fontId="22" fillId="0" borderId="0" xfId="52" applyFont="1" applyBorder="1" applyAlignment="1" applyProtection="1">
      <alignment vertical="center" wrapText="1"/>
      <protection locked="0"/>
    </xf>
    <xf numFmtId="0" fontId="2" fillId="0" borderId="0" xfId="52" applyFont="1" applyBorder="1" applyAlignment="1">
      <alignment horizontal="center" vertical="center" wrapText="1"/>
      <protection/>
    </xf>
    <xf numFmtId="0" fontId="22" fillId="0" borderId="57" xfId="52" applyFont="1" applyFill="1" applyBorder="1" applyAlignment="1">
      <alignment horizontal="left" wrapText="1"/>
      <protection/>
    </xf>
    <xf numFmtId="0" fontId="2" fillId="0" borderId="32" xfId="52" applyFont="1" applyFill="1" applyBorder="1" applyAlignment="1">
      <alignment horizontal="center" vertical="center" wrapText="1"/>
      <protection/>
    </xf>
    <xf numFmtId="0" fontId="22" fillId="0" borderId="2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29" xfId="0" applyFont="1" applyFill="1" applyBorder="1" applyAlignment="1" applyProtection="1">
      <alignment horizontal="center" vertical="center" wrapText="1"/>
      <protection locked="0"/>
    </xf>
    <xf numFmtId="0" fontId="22" fillId="0" borderId="32"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8" xfId="52" applyFont="1" applyBorder="1" applyAlignment="1">
      <alignment vertical="center" wrapText="1"/>
      <protection/>
    </xf>
    <xf numFmtId="0" fontId="22" fillId="0" borderId="0" xfId="52" applyFont="1" applyBorder="1" applyAlignment="1">
      <alignment vertical="center" wrapText="1"/>
      <protection/>
    </xf>
    <xf numFmtId="0" fontId="2" fillId="0" borderId="46" xfId="52"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22" fillId="0" borderId="27"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2" fillId="0" borderId="46" xfId="0" applyFont="1" applyFill="1" applyBorder="1" applyAlignment="1" applyProtection="1">
      <alignment horizontal="center" vertical="center" wrapText="1"/>
      <protection locked="0"/>
    </xf>
    <xf numFmtId="0" fontId="2" fillId="26" borderId="27" xfId="0" applyFont="1" applyFill="1" applyBorder="1" applyAlignment="1" applyProtection="1">
      <alignment horizontal="center" vertical="center" wrapText="1"/>
      <protection locked="0"/>
    </xf>
    <xf numFmtId="0" fontId="2" fillId="26" borderId="15" xfId="0" applyFont="1" applyFill="1" applyBorder="1" applyAlignment="1" applyProtection="1">
      <alignment horizontal="center" vertical="center" wrapText="1"/>
      <protection locked="0"/>
    </xf>
    <xf numFmtId="0" fontId="2" fillId="26" borderId="46" xfId="0" applyFont="1" applyFill="1" applyBorder="1" applyAlignment="1" applyProtection="1">
      <alignment horizontal="center" vertical="center" wrapText="1"/>
      <protection locked="0"/>
    </xf>
    <xf numFmtId="0" fontId="2" fillId="27" borderId="15" xfId="0" applyFont="1" applyFill="1" applyBorder="1" applyAlignment="1" applyProtection="1">
      <alignment horizontal="center" vertical="center" wrapText="1"/>
      <protection locked="0"/>
    </xf>
    <xf numFmtId="0" fontId="2" fillId="27" borderId="46" xfId="0" applyFont="1" applyFill="1" applyBorder="1" applyAlignment="1" applyProtection="1">
      <alignment horizontal="center" vertical="center" wrapText="1"/>
      <protection locked="0"/>
    </xf>
    <xf numFmtId="0" fontId="2" fillId="0" borderId="29" xfId="52" applyFont="1" applyFill="1" applyBorder="1" applyAlignment="1">
      <alignment horizontal="center" vertical="center" wrapText="1"/>
      <protection/>
    </xf>
    <xf numFmtId="0" fontId="22" fillId="0" borderId="25" xfId="52" applyFont="1" applyFill="1" applyBorder="1" applyAlignment="1">
      <alignment horizontal="left" vertical="center" wrapText="1"/>
      <protection/>
    </xf>
    <xf numFmtId="0" fontId="22" fillId="0" borderId="63" xfId="52" applyFont="1" applyFill="1" applyBorder="1" applyAlignment="1">
      <alignment horizontal="left" vertical="center" wrapText="1"/>
      <protection/>
    </xf>
    <xf numFmtId="0" fontId="22" fillId="0" borderId="27" xfId="52" applyFont="1" applyFill="1" applyBorder="1" applyAlignment="1" applyProtection="1">
      <alignment horizontal="center" vertical="center" wrapText="1"/>
      <protection locked="0"/>
    </xf>
    <xf numFmtId="0" fontId="22" fillId="0" borderId="15" xfId="52" applyFont="1" applyFill="1" applyBorder="1" applyAlignment="1" applyProtection="1">
      <alignment horizontal="center" vertical="center" wrapText="1"/>
      <protection locked="0"/>
    </xf>
    <xf numFmtId="0" fontId="22" fillId="0" borderId="27" xfId="52" applyFont="1" applyFill="1" applyBorder="1" applyAlignment="1">
      <alignment horizontal="center" vertical="center" wrapText="1"/>
      <protection/>
    </xf>
    <xf numFmtId="0" fontId="22" fillId="0" borderId="15" xfId="52" applyFont="1" applyFill="1" applyBorder="1" applyAlignment="1">
      <alignment horizontal="center" vertical="center" wrapText="1"/>
      <protection/>
    </xf>
    <xf numFmtId="0" fontId="2" fillId="0" borderId="27" xfId="52" applyFont="1" applyFill="1" applyBorder="1" applyAlignment="1" applyProtection="1">
      <alignment horizontal="center" vertical="center" wrapText="1"/>
      <protection locked="0"/>
    </xf>
    <xf numFmtId="0" fontId="2" fillId="0" borderId="15" xfId="52" applyFont="1" applyFill="1" applyBorder="1" applyAlignment="1" applyProtection="1">
      <alignment horizontal="center" vertical="center" wrapText="1"/>
      <protection locked="0"/>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2" fillId="26" borderId="27" xfId="52" applyFont="1" applyFill="1" applyBorder="1" applyAlignment="1">
      <alignment horizontal="left" vertical="center" wrapText="1"/>
      <protection/>
    </xf>
    <xf numFmtId="0" fontId="22" fillId="0" borderId="15" xfId="52" applyFont="1" applyFill="1" applyBorder="1" applyAlignment="1">
      <alignment horizontal="left" vertical="center" wrapText="1"/>
      <protection/>
    </xf>
    <xf numFmtId="0" fontId="2" fillId="0" borderId="27" xfId="52" applyFont="1" applyFill="1" applyBorder="1" applyAlignment="1">
      <alignment horizontal="center" vertical="center" wrapText="1"/>
      <protection/>
    </xf>
    <xf numFmtId="0" fontId="2" fillId="0" borderId="15" xfId="52" applyFont="1" applyFill="1" applyBorder="1" applyAlignment="1">
      <alignment horizontal="center" vertical="center" wrapText="1"/>
      <protection/>
    </xf>
    <xf numFmtId="0" fontId="22" fillId="26" borderId="29" xfId="52" applyFont="1" applyFill="1" applyBorder="1" applyAlignment="1">
      <alignment horizontal="left" vertical="center" wrapText="1"/>
      <protection/>
    </xf>
    <xf numFmtId="0" fontId="22" fillId="0" borderId="32" xfId="52" applyFont="1" applyFill="1" applyBorder="1" applyAlignment="1">
      <alignment horizontal="left" vertical="center" wrapText="1"/>
      <protection/>
    </xf>
    <xf numFmtId="0" fontId="23" fillId="0" borderId="64" xfId="52" applyFont="1" applyBorder="1" applyAlignment="1">
      <alignment vertical="center" wrapText="1"/>
      <protection/>
    </xf>
    <xf numFmtId="0" fontId="23" fillId="0" borderId="65" xfId="52" applyFont="1" applyBorder="1" applyAlignment="1">
      <alignment vertical="center" wrapText="1"/>
      <protection/>
    </xf>
    <xf numFmtId="0" fontId="2" fillId="0" borderId="46" xfId="52" applyFont="1" applyFill="1" applyBorder="1" applyAlignment="1">
      <alignment horizontal="center" vertical="center" wrapText="1"/>
      <protection/>
    </xf>
    <xf numFmtId="0" fontId="22" fillId="0" borderId="66" xfId="52" applyFont="1" applyFill="1" applyBorder="1" applyAlignment="1">
      <alignment horizontal="left" vertical="center" wrapText="1"/>
      <protection/>
    </xf>
    <xf numFmtId="0" fontId="22" fillId="0" borderId="67" xfId="52" applyFont="1" applyFill="1" applyBorder="1" applyAlignment="1">
      <alignment horizontal="left" vertical="center" wrapText="1"/>
      <protection/>
    </xf>
    <xf numFmtId="0" fontId="22" fillId="0" borderId="68" xfId="52" applyFont="1" applyFill="1" applyBorder="1" applyAlignment="1">
      <alignment horizontal="left" vertical="center" wrapText="1"/>
      <protection/>
    </xf>
    <xf numFmtId="0" fontId="22" fillId="0" borderId="29" xfId="52" applyFont="1" applyFill="1" applyBorder="1" applyAlignment="1" applyProtection="1">
      <alignment horizontal="center" vertical="center" wrapText="1"/>
      <protection locked="0"/>
    </xf>
    <xf numFmtId="0" fontId="22" fillId="0" borderId="32" xfId="52" applyFont="1" applyFill="1" applyBorder="1" applyAlignment="1">
      <alignment horizontal="center" vertical="center" wrapText="1"/>
      <protection/>
    </xf>
    <xf numFmtId="0" fontId="22" fillId="0" borderId="36" xfId="52" applyFont="1" applyFill="1" applyBorder="1" applyAlignment="1">
      <alignment horizontal="center" vertical="center" wrapText="1"/>
      <protection/>
    </xf>
    <xf numFmtId="0" fontId="22" fillId="0" borderId="29" xfId="52" applyFont="1" applyFill="1" applyBorder="1" applyAlignment="1">
      <alignment horizontal="center" vertical="center" wrapText="1"/>
      <protection/>
    </xf>
    <xf numFmtId="0" fontId="22" fillId="0" borderId="46" xfId="52" applyFont="1" applyFill="1" applyBorder="1" applyAlignment="1" applyProtection="1">
      <alignment horizontal="center" vertical="center" wrapText="1"/>
      <protection locked="0"/>
    </xf>
    <xf numFmtId="0" fontId="22" fillId="0" borderId="36" xfId="52" applyFont="1" applyFill="1" applyBorder="1" applyAlignment="1">
      <alignment horizontal="left" vertical="center" wrapText="1"/>
      <protection/>
    </xf>
    <xf numFmtId="0" fontId="22" fillId="0" borderId="69" xfId="52" applyFont="1" applyBorder="1" applyAlignment="1">
      <alignment vertical="center" wrapText="1"/>
      <protection/>
    </xf>
    <xf numFmtId="0" fontId="22" fillId="0" borderId="42" xfId="52" applyFont="1" applyBorder="1" applyAlignment="1">
      <alignment vertical="center" wrapText="1"/>
      <protection/>
    </xf>
    <xf numFmtId="0" fontId="22" fillId="0" borderId="70" xfId="52" applyFont="1" applyFill="1" applyBorder="1" applyAlignment="1">
      <alignment horizontal="left" vertical="center" wrapText="1"/>
      <protection/>
    </xf>
    <xf numFmtId="0" fontId="22" fillId="0" borderId="38" xfId="52" applyFont="1" applyFill="1" applyBorder="1" applyAlignment="1" applyProtection="1">
      <alignment horizontal="center" vertical="center" wrapText="1"/>
      <protection locked="0"/>
    </xf>
    <xf numFmtId="0" fontId="22" fillId="0" borderId="38" xfId="52" applyFont="1" applyFill="1" applyBorder="1" applyAlignment="1">
      <alignment horizontal="center" vertical="center" wrapText="1"/>
      <protection/>
    </xf>
    <xf numFmtId="0" fontId="22" fillId="0" borderId="38" xfId="52" applyFont="1" applyFill="1" applyBorder="1" applyAlignment="1">
      <alignment horizontal="left" vertical="center" wrapText="1"/>
      <protection/>
    </xf>
    <xf numFmtId="0" fontId="22" fillId="0" borderId="29"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40"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0" fontId="22" fillId="0" borderId="38"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5" xfId="52" applyFont="1" applyFill="1" applyBorder="1" applyAlignment="1">
      <alignment horizontal="center" vertical="center" wrapText="1"/>
      <protection/>
    </xf>
    <xf numFmtId="0" fontId="22" fillId="0" borderId="63" xfId="52" applyFont="1" applyFill="1" applyBorder="1" applyAlignment="1">
      <alignment horizontal="center" vertical="center" wrapText="1"/>
      <protection/>
    </xf>
    <xf numFmtId="0" fontId="22" fillId="0" borderId="27" xfId="52" applyFont="1" applyFill="1" applyBorder="1" applyAlignment="1" applyProtection="1">
      <alignment wrapText="1"/>
      <protection locked="0"/>
    </xf>
    <xf numFmtId="0" fontId="22" fillId="0" borderId="15" xfId="52" applyFont="1" applyFill="1" applyBorder="1" applyAlignment="1" applyProtection="1">
      <alignment wrapText="1"/>
      <protection locked="0"/>
    </xf>
    <xf numFmtId="0" fontId="22" fillId="0" borderId="66" xfId="0" applyFont="1" applyFill="1" applyBorder="1" applyAlignment="1">
      <alignment horizontal="left" vertical="center" wrapText="1"/>
    </xf>
    <xf numFmtId="0" fontId="22" fillId="0" borderId="67" xfId="0" applyFont="1" applyFill="1" applyBorder="1" applyAlignment="1">
      <alignment horizontal="left" vertical="center" wrapText="1"/>
    </xf>
    <xf numFmtId="0" fontId="22" fillId="0" borderId="71" xfId="0" applyFont="1" applyFill="1" applyBorder="1" applyAlignment="1">
      <alignment horizontal="left" vertical="center" wrapText="1"/>
    </xf>
    <xf numFmtId="0" fontId="22" fillId="0" borderId="40" xfId="0" applyFont="1" applyFill="1" applyBorder="1" applyAlignment="1">
      <alignment horizontal="center" vertical="center" wrapText="1"/>
    </xf>
    <xf numFmtId="0" fontId="22" fillId="0" borderId="70" xfId="0" applyFont="1" applyFill="1" applyBorder="1" applyAlignment="1">
      <alignment horizontal="left" vertical="center" wrapText="1"/>
    </xf>
    <xf numFmtId="0" fontId="22" fillId="0" borderId="38" xfId="0" applyFont="1" applyFill="1" applyBorder="1" applyAlignment="1" applyProtection="1">
      <alignment horizontal="center" vertical="center" wrapText="1"/>
      <protection locked="0"/>
    </xf>
    <xf numFmtId="0" fontId="22" fillId="0" borderId="38" xfId="0" applyFont="1" applyFill="1" applyBorder="1" applyAlignment="1">
      <alignment horizontal="center" vertical="center" wrapText="1"/>
    </xf>
    <xf numFmtId="0" fontId="22" fillId="11" borderId="15" xfId="52" applyFont="1" applyFill="1" applyBorder="1" applyAlignment="1">
      <alignment horizontal="left" vertical="center" wrapText="1"/>
      <protection/>
    </xf>
    <xf numFmtId="0" fontId="22" fillId="11" borderId="46" xfId="52" applyFont="1" applyFill="1" applyBorder="1" applyAlignment="1">
      <alignment horizontal="left" vertical="center" wrapText="1"/>
      <protection/>
    </xf>
    <xf numFmtId="0" fontId="22" fillId="0" borderId="71" xfId="52" applyFont="1" applyFill="1" applyBorder="1" applyAlignment="1">
      <alignment horizontal="left" vertical="center" wrapText="1"/>
      <protection/>
    </xf>
    <xf numFmtId="0" fontId="22" fillId="0" borderId="40" xfId="52" applyFont="1" applyFill="1" applyBorder="1" applyAlignment="1">
      <alignment horizontal="center" vertical="center" wrapText="1"/>
      <protection/>
    </xf>
    <xf numFmtId="0" fontId="22" fillId="26" borderId="38" xfId="52" applyFont="1" applyFill="1" applyBorder="1" applyAlignment="1">
      <alignment horizontal="left" vertical="center" wrapText="1"/>
      <protection/>
    </xf>
    <xf numFmtId="0" fontId="22" fillId="0" borderId="40" xfId="52" applyFont="1" applyFill="1" applyBorder="1" applyAlignment="1">
      <alignment horizontal="left" vertical="center" wrapText="1"/>
      <protection/>
    </xf>
    <xf numFmtId="0" fontId="22" fillId="26" borderId="38" xfId="0" applyFont="1" applyFill="1" applyBorder="1" applyAlignment="1">
      <alignment horizontal="left" vertical="center" wrapText="1"/>
    </xf>
    <xf numFmtId="0" fontId="22" fillId="26" borderId="32" xfId="0" applyFont="1" applyFill="1" applyBorder="1" applyAlignment="1">
      <alignment horizontal="left" vertical="center" wrapText="1"/>
    </xf>
    <xf numFmtId="0" fontId="2" fillId="26" borderId="15" xfId="0" applyFont="1" applyFill="1" applyBorder="1" applyAlignment="1">
      <alignment horizontal="center" vertical="center" wrapText="1"/>
    </xf>
    <xf numFmtId="0" fontId="22" fillId="26" borderId="29"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36" xfId="0" applyFont="1" applyFill="1" applyBorder="1" applyAlignment="1">
      <alignment horizontal="center" vertical="center" wrapText="1"/>
    </xf>
    <xf numFmtId="0" fontId="22" fillId="0" borderId="68"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26" borderId="70" xfId="0" applyFont="1" applyFill="1" applyBorder="1" applyAlignment="1">
      <alignment horizontal="left" vertical="center" wrapText="1"/>
    </xf>
    <xf numFmtId="0" fontId="22" fillId="26" borderId="67" xfId="0" applyFont="1" applyFill="1" applyBorder="1" applyAlignment="1">
      <alignment horizontal="left" vertical="center" wrapText="1"/>
    </xf>
    <xf numFmtId="0" fontId="22" fillId="26" borderId="38" xfId="0" applyFont="1" applyFill="1" applyBorder="1" applyAlignment="1" applyProtection="1">
      <alignment horizontal="center" vertical="center" wrapText="1"/>
      <protection locked="0"/>
    </xf>
    <xf numFmtId="0" fontId="22" fillId="26" borderId="32" xfId="0" applyFont="1" applyFill="1" applyBorder="1" applyAlignment="1">
      <alignment horizontal="center" vertical="center" wrapText="1"/>
    </xf>
    <xf numFmtId="0" fontId="22" fillId="26" borderId="38" xfId="0" applyFont="1" applyFill="1" applyBorder="1" applyAlignment="1">
      <alignment horizontal="center" vertical="center" wrapText="1"/>
    </xf>
    <xf numFmtId="0" fontId="22" fillId="26" borderId="15" xfId="0" applyFont="1" applyFill="1" applyBorder="1" applyAlignment="1" applyProtection="1">
      <alignment horizontal="center" vertical="center" wrapText="1"/>
      <protection locked="0"/>
    </xf>
    <xf numFmtId="0" fontId="22" fillId="26" borderId="27"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72" xfId="0" applyFont="1" applyFill="1" applyBorder="1" applyAlignment="1">
      <alignment horizontal="left" vertical="center" wrapText="1"/>
    </xf>
    <xf numFmtId="0" fontId="22" fillId="11" borderId="15" xfId="0" applyFont="1" applyFill="1" applyBorder="1" applyAlignment="1">
      <alignment horizontal="left" vertical="center" wrapText="1"/>
    </xf>
    <xf numFmtId="0" fontId="22" fillId="0" borderId="46" xfId="0" applyFont="1" applyFill="1" applyBorder="1" applyAlignment="1" applyProtection="1">
      <alignment horizontal="center" vertical="center"/>
      <protection locked="0"/>
    </xf>
    <xf numFmtId="0" fontId="22" fillId="0" borderId="25"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22" fillId="26" borderId="27"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46" xfId="0" applyFont="1" applyFill="1" applyBorder="1" applyAlignment="1">
      <alignment horizontal="left" vertical="center" wrapText="1"/>
    </xf>
    <xf numFmtId="49" fontId="22" fillId="0" borderId="27" xfId="0" applyNumberFormat="1" applyFont="1" applyFill="1" applyBorder="1" applyAlignment="1" applyProtection="1">
      <alignment horizontal="center" vertical="center"/>
      <protection locked="0"/>
    </xf>
    <xf numFmtId="49" fontId="22" fillId="0" borderId="46" xfId="0" applyNumberFormat="1" applyFont="1" applyFill="1" applyBorder="1" applyAlignment="1" applyProtection="1">
      <alignment horizontal="center" vertical="center"/>
      <protection locked="0"/>
    </xf>
    <xf numFmtId="0" fontId="2" fillId="0" borderId="25"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2" fillId="27" borderId="63" xfId="0" applyFont="1" applyFill="1" applyBorder="1" applyAlignment="1">
      <alignment horizontal="left" vertical="center" wrapText="1"/>
    </xf>
    <xf numFmtId="0" fontId="22" fillId="27" borderId="15" xfId="0" applyFont="1" applyFill="1" applyBorder="1" applyAlignment="1">
      <alignment horizontal="left" vertical="center" wrapText="1"/>
    </xf>
    <xf numFmtId="0" fontId="2" fillId="27" borderId="46" xfId="0" applyFont="1" applyFill="1" applyBorder="1" applyAlignment="1">
      <alignment horizontal="center" vertical="center" wrapText="1"/>
    </xf>
    <xf numFmtId="0" fontId="22" fillId="26" borderId="66" xfId="0" applyFont="1" applyFill="1" applyBorder="1" applyAlignment="1">
      <alignment horizontal="left" vertical="center" wrapText="1"/>
    </xf>
    <xf numFmtId="0" fontId="22" fillId="26" borderId="29" xfId="0" applyFont="1" applyFill="1" applyBorder="1" applyAlignment="1" applyProtection="1">
      <alignment horizontal="center" vertical="center" wrapText="1"/>
      <protection locked="0"/>
    </xf>
    <xf numFmtId="0" fontId="22" fillId="26" borderId="29" xfId="0" applyFont="1" applyFill="1" applyBorder="1" applyAlignment="1">
      <alignment horizontal="center" vertical="center" wrapText="1"/>
    </xf>
    <xf numFmtId="0" fontId="22" fillId="26" borderId="27" xfId="0" applyFont="1" applyFill="1" applyBorder="1" applyAlignment="1" applyProtection="1">
      <alignment horizontal="center" vertical="center" wrapText="1"/>
      <protection locked="0"/>
    </xf>
    <xf numFmtId="0" fontId="2" fillId="26" borderId="27" xfId="0" applyFont="1" applyFill="1" applyBorder="1" applyAlignment="1">
      <alignment horizontal="center" vertical="center" wrapText="1"/>
    </xf>
    <xf numFmtId="0" fontId="22" fillId="26" borderId="71" xfId="0" applyFont="1" applyFill="1" applyBorder="1" applyAlignment="1">
      <alignment horizontal="left" vertical="center" wrapText="1"/>
    </xf>
    <xf numFmtId="0" fontId="22" fillId="26" borderId="40" xfId="0" applyFont="1" applyFill="1" applyBorder="1" applyAlignment="1">
      <alignment horizontal="center" vertical="center" wrapText="1"/>
    </xf>
    <xf numFmtId="0" fontId="22" fillId="26" borderId="40" xfId="0" applyFont="1" applyFill="1" applyBorder="1" applyAlignment="1">
      <alignment horizontal="left" vertical="center" wrapText="1"/>
    </xf>
    <xf numFmtId="0" fontId="22" fillId="27" borderId="67" xfId="0" applyFont="1" applyFill="1" applyBorder="1" applyAlignment="1">
      <alignment horizontal="left" vertical="center" wrapText="1"/>
    </xf>
    <xf numFmtId="0" fontId="22" fillId="27" borderId="32" xfId="0" applyFont="1" applyFill="1" applyBorder="1" applyAlignment="1">
      <alignment horizontal="left" vertical="center" wrapText="1"/>
    </xf>
    <xf numFmtId="0" fontId="2" fillId="27" borderId="15"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6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protection locked="0"/>
    </xf>
    <xf numFmtId="0" fontId="22" fillId="0" borderId="45" xfId="0" applyFont="1" applyFill="1" applyBorder="1" applyAlignment="1" applyProtection="1">
      <alignment horizontal="center" vertical="center" wrapText="1"/>
      <protection locked="0"/>
    </xf>
    <xf numFmtId="164" fontId="22" fillId="0" borderId="0" xfId="52" applyNumberFormat="1" applyFont="1" applyAlignment="1">
      <alignment horizontal="right" vertical="center"/>
      <protection/>
    </xf>
    <xf numFmtId="165" fontId="22" fillId="0" borderId="0" xfId="52" applyNumberFormat="1" applyFont="1" applyAlignment="1">
      <alignment horizontal="center" vertical="center"/>
      <protection/>
    </xf>
    <xf numFmtId="164" fontId="2" fillId="17" borderId="27" xfId="52" applyNumberFormat="1" applyFont="1" applyFill="1" applyBorder="1" applyAlignment="1" applyProtection="1">
      <alignment horizontal="right" vertical="center" wrapText="1"/>
      <protection/>
    </xf>
    <xf numFmtId="0" fontId="22" fillId="0" borderId="73" xfId="52" applyFont="1" applyBorder="1" applyAlignment="1">
      <alignment horizontal="center" vertical="center" wrapText="1"/>
      <protection/>
    </xf>
    <xf numFmtId="164" fontId="22" fillId="8" borderId="44" xfId="52" applyNumberFormat="1" applyFont="1" applyFill="1" applyBorder="1" applyAlignment="1" applyProtection="1">
      <alignment horizontal="right" vertical="center"/>
      <protection/>
    </xf>
    <xf numFmtId="0" fontId="22" fillId="8" borderId="74" xfId="52" applyFont="1" applyFill="1" applyBorder="1" applyAlignment="1">
      <alignment horizontal="center" vertical="center"/>
      <protection/>
    </xf>
    <xf numFmtId="164" fontId="22" fillId="10" borderId="44" xfId="0" applyNumberFormat="1" applyFont="1" applyFill="1" applyBorder="1" applyAlignment="1">
      <alignment horizontal="right" vertical="center"/>
    </xf>
    <xf numFmtId="0" fontId="22" fillId="10" borderId="74" xfId="0" applyNumberFormat="1" applyFont="1" applyFill="1" applyBorder="1" applyAlignment="1" applyProtection="1">
      <alignment horizontal="center" vertical="center"/>
      <protection locked="0"/>
    </xf>
    <xf numFmtId="164" fontId="3" fillId="0" borderId="29" xfId="52" applyNumberFormat="1" applyFont="1" applyFill="1" applyBorder="1" applyAlignment="1" applyProtection="1">
      <alignment horizontal="right"/>
      <protection/>
    </xf>
    <xf numFmtId="0" fontId="22" fillId="0" borderId="75" xfId="52" applyNumberFormat="1" applyFont="1" applyFill="1" applyBorder="1" applyAlignment="1" applyProtection="1">
      <alignment horizontal="center"/>
      <protection locked="0"/>
    </xf>
    <xf numFmtId="164" fontId="22" fillId="0" borderId="32" xfId="52" applyNumberFormat="1" applyFont="1" applyFill="1" applyBorder="1" applyAlignment="1" applyProtection="1">
      <alignment horizontal="right" vertical="center"/>
      <protection/>
    </xf>
    <xf numFmtId="164" fontId="22" fillId="0" borderId="40" xfId="52" applyNumberFormat="1" applyFont="1" applyFill="1" applyBorder="1" applyAlignment="1" applyProtection="1">
      <alignment horizontal="right" vertical="center"/>
      <protection/>
    </xf>
    <xf numFmtId="0" fontId="22" fillId="0" borderId="76" xfId="52" applyNumberFormat="1" applyFont="1" applyFill="1" applyBorder="1" applyAlignment="1">
      <alignment horizontal="center" vertical="center"/>
      <protection/>
    </xf>
    <xf numFmtId="0" fontId="22" fillId="0" borderId="76" xfId="52" applyNumberFormat="1" applyFont="1" applyFill="1" applyBorder="1" applyAlignment="1" applyProtection="1">
      <alignment horizontal="center" vertical="center"/>
      <protection locked="0"/>
    </xf>
    <xf numFmtId="164" fontId="22" fillId="0" borderId="38" xfId="52" applyNumberFormat="1" applyFont="1" applyFill="1" applyBorder="1" applyAlignment="1" applyProtection="1">
      <alignment horizontal="right" vertical="center"/>
      <protection/>
    </xf>
    <xf numFmtId="164" fontId="22" fillId="0" borderId="29" xfId="52" applyNumberFormat="1" applyFont="1" applyFill="1" applyBorder="1" applyAlignment="1" applyProtection="1">
      <alignment horizontal="right" vertical="center"/>
      <protection/>
    </xf>
    <xf numFmtId="0" fontId="22" fillId="0" borderId="75" xfId="52" applyNumberFormat="1" applyFont="1" applyFill="1" applyBorder="1" applyAlignment="1" applyProtection="1">
      <alignment horizontal="center" vertical="center"/>
      <protection locked="0"/>
    </xf>
    <xf numFmtId="164" fontId="22" fillId="0" borderId="36" xfId="52" applyNumberFormat="1" applyFont="1" applyFill="1" applyBorder="1" applyAlignment="1" applyProtection="1">
      <alignment horizontal="right" vertical="center"/>
      <protection/>
    </xf>
    <xf numFmtId="164" fontId="22" fillId="0" borderId="46" xfId="52" applyNumberFormat="1" applyFont="1" applyFill="1" applyBorder="1" applyAlignment="1" applyProtection="1">
      <alignment horizontal="right" vertical="center"/>
      <protection/>
    </xf>
    <xf numFmtId="0" fontId="22" fillId="0" borderId="77" xfId="52" applyNumberFormat="1" applyFont="1" applyFill="1" applyBorder="1" applyAlignment="1" applyProtection="1">
      <alignment horizontal="center" vertical="center"/>
      <protection locked="0"/>
    </xf>
    <xf numFmtId="164" fontId="22" fillId="0" borderId="29" xfId="0" applyNumberFormat="1" applyFont="1" applyFill="1" applyBorder="1" applyAlignment="1" applyProtection="1">
      <alignment horizontal="right" vertical="center"/>
      <protection/>
    </xf>
    <xf numFmtId="0" fontId="22" fillId="0" borderId="75" xfId="0" applyNumberFormat="1" applyFont="1" applyFill="1" applyBorder="1" applyAlignment="1" applyProtection="1">
      <alignment horizontal="center" vertical="center"/>
      <protection locked="0"/>
    </xf>
    <xf numFmtId="164" fontId="22" fillId="0" borderId="38" xfId="0" applyNumberFormat="1" applyFont="1" applyFill="1" applyBorder="1" applyAlignment="1" applyProtection="1">
      <alignment horizontal="right" vertical="center"/>
      <protection/>
    </xf>
    <xf numFmtId="0" fontId="22" fillId="0" borderId="78" xfId="0" applyNumberFormat="1" applyFont="1" applyFill="1" applyBorder="1" applyAlignment="1" applyProtection="1">
      <alignment horizontal="center" vertical="center"/>
      <protection locked="0"/>
    </xf>
    <xf numFmtId="164" fontId="22" fillId="0" borderId="32" xfId="0" applyNumberFormat="1" applyFont="1" applyFill="1" applyBorder="1" applyAlignment="1" applyProtection="1">
      <alignment horizontal="right" vertical="center"/>
      <protection/>
    </xf>
    <xf numFmtId="164" fontId="22" fillId="0" borderId="40" xfId="0" applyNumberFormat="1" applyFont="1" applyFill="1" applyBorder="1" applyAlignment="1" applyProtection="1">
      <alignment horizontal="right" vertical="center"/>
      <protection/>
    </xf>
    <xf numFmtId="0" fontId="22" fillId="0" borderId="76" xfId="0" applyNumberFormat="1" applyFont="1" applyFill="1" applyBorder="1" applyAlignment="1">
      <alignment horizontal="center" vertical="center"/>
    </xf>
    <xf numFmtId="164" fontId="22" fillId="0" borderId="36" xfId="0" applyNumberFormat="1" applyFont="1" applyFill="1" applyBorder="1" applyAlignment="1" applyProtection="1">
      <alignment horizontal="right" vertical="center"/>
      <protection/>
    </xf>
    <xf numFmtId="0" fontId="22" fillId="0" borderId="77" xfId="0" applyNumberFormat="1" applyFont="1" applyFill="1" applyBorder="1" applyAlignment="1" applyProtection="1">
      <alignment horizontal="center" vertical="center"/>
      <protection locked="0"/>
    </xf>
    <xf numFmtId="0" fontId="22" fillId="0" borderId="76" xfId="0" applyNumberFormat="1" applyFont="1" applyFill="1" applyBorder="1" applyAlignment="1" applyProtection="1">
      <alignment horizontal="center" vertical="center"/>
      <protection locked="0"/>
    </xf>
    <xf numFmtId="164" fontId="22" fillId="26" borderId="38" xfId="0" applyNumberFormat="1" applyFont="1" applyFill="1" applyBorder="1" applyAlignment="1" applyProtection="1">
      <alignment horizontal="right" vertical="center"/>
      <protection/>
    </xf>
    <xf numFmtId="0" fontId="22" fillId="26" borderId="78" xfId="0" applyNumberFormat="1" applyFont="1" applyFill="1" applyBorder="1" applyAlignment="1" applyProtection="1">
      <alignment horizontal="center" vertical="center"/>
      <protection locked="0"/>
    </xf>
    <xf numFmtId="164" fontId="22" fillId="26" borderId="32" xfId="0" applyNumberFormat="1" applyFont="1" applyFill="1" applyBorder="1" applyAlignment="1" applyProtection="1">
      <alignment horizontal="right" vertical="center"/>
      <protection/>
    </xf>
    <xf numFmtId="0" fontId="22" fillId="26" borderId="76" xfId="0" applyNumberFormat="1" applyFont="1" applyFill="1" applyBorder="1" applyAlignment="1" applyProtection="1">
      <alignment horizontal="center" vertical="center"/>
      <protection locked="0"/>
    </xf>
    <xf numFmtId="164" fontId="22" fillId="0" borderId="29" xfId="0" applyNumberFormat="1" applyFont="1" applyFill="1" applyBorder="1" applyAlignment="1">
      <alignment horizontal="right" vertical="center"/>
    </xf>
    <xf numFmtId="164" fontId="22" fillId="0" borderId="15" xfId="0" applyNumberFormat="1" applyFont="1" applyFill="1" applyBorder="1" applyAlignment="1">
      <alignment horizontal="right" vertical="center"/>
    </xf>
    <xf numFmtId="164" fontId="22" fillId="0" borderId="36" xfId="0" applyNumberFormat="1" applyFont="1" applyFill="1" applyBorder="1" applyAlignment="1">
      <alignment horizontal="right" vertical="center"/>
    </xf>
    <xf numFmtId="0" fontId="22" fillId="0" borderId="16" xfId="0" applyNumberFormat="1" applyFont="1" applyFill="1" applyBorder="1" applyAlignment="1" applyProtection="1">
      <alignment horizontal="center" vertical="center"/>
      <protection locked="0"/>
    </xf>
    <xf numFmtId="164" fontId="22" fillId="0" borderId="31" xfId="0" applyNumberFormat="1" applyFont="1" applyFill="1" applyBorder="1" applyAlignment="1">
      <alignment horizontal="right" vertical="center"/>
    </xf>
    <xf numFmtId="164" fontId="22" fillId="0" borderId="34" xfId="0" applyNumberFormat="1" applyFont="1" applyFill="1" applyBorder="1" applyAlignment="1">
      <alignment horizontal="right" vertical="center"/>
    </xf>
    <xf numFmtId="0" fontId="22" fillId="27" borderId="76" xfId="0" applyNumberFormat="1" applyFont="1" applyFill="1" applyBorder="1" applyAlignment="1" applyProtection="1">
      <alignment horizontal="center" vertical="center"/>
      <protection locked="0"/>
    </xf>
    <xf numFmtId="0" fontId="22" fillId="27" borderId="76" xfId="0" applyNumberFormat="1" applyFont="1" applyFill="1" applyBorder="1" applyAlignment="1">
      <alignment horizontal="center" vertical="center"/>
    </xf>
    <xf numFmtId="0" fontId="22" fillId="0" borderId="77" xfId="0" applyNumberFormat="1" applyFont="1" applyFill="1" applyBorder="1" applyAlignment="1">
      <alignment horizontal="center" vertical="center"/>
    </xf>
    <xf numFmtId="164" fontId="22" fillId="0" borderId="38" xfId="0" applyNumberFormat="1" applyFont="1" applyFill="1" applyBorder="1" applyAlignment="1">
      <alignment horizontal="right" vertical="center"/>
    </xf>
    <xf numFmtId="164" fontId="22" fillId="0" borderId="32" xfId="0" applyNumberFormat="1" applyFont="1" applyFill="1" applyBorder="1" applyAlignment="1">
      <alignment horizontal="right" vertical="center"/>
    </xf>
    <xf numFmtId="164" fontId="22" fillId="0" borderId="40" xfId="0" applyNumberFormat="1" applyFont="1" applyFill="1" applyBorder="1" applyAlignment="1">
      <alignment horizontal="right" vertical="center"/>
    </xf>
    <xf numFmtId="164" fontId="22" fillId="0" borderId="32" xfId="0" applyNumberFormat="1" applyFont="1" applyFill="1" applyBorder="1" applyAlignment="1">
      <alignment horizontal="right" vertical="center" wrapText="1"/>
    </xf>
    <xf numFmtId="0" fontId="22" fillId="0" borderId="76" xfId="0" applyNumberFormat="1" applyFont="1" applyFill="1" applyBorder="1" applyAlignment="1" applyProtection="1">
      <alignment horizontal="center" vertical="center" wrapText="1"/>
      <protection locked="0"/>
    </xf>
    <xf numFmtId="164" fontId="22" fillId="0" borderId="15" xfId="0" applyNumberFormat="1" applyFont="1" applyFill="1" applyBorder="1" applyAlignment="1" applyProtection="1">
      <alignment horizontal="right" vertical="center"/>
      <protection/>
    </xf>
    <xf numFmtId="0" fontId="22" fillId="0" borderId="79" xfId="0" applyNumberFormat="1" applyFont="1" applyFill="1" applyBorder="1" applyAlignment="1" applyProtection="1">
      <alignment horizontal="center" vertical="center"/>
      <protection locked="0"/>
    </xf>
    <xf numFmtId="0" fontId="22" fillId="27" borderId="78" xfId="0" applyNumberFormat="1" applyFont="1" applyFill="1" applyBorder="1" applyAlignment="1" applyProtection="1">
      <alignment horizontal="center" vertical="center"/>
      <protection locked="0"/>
    </xf>
    <xf numFmtId="0" fontId="22" fillId="0" borderId="80" xfId="0" applyNumberFormat="1" applyFont="1" applyFill="1" applyBorder="1" applyAlignment="1" applyProtection="1">
      <alignment horizontal="center" vertical="center"/>
      <protection locked="0"/>
    </xf>
    <xf numFmtId="164" fontId="22" fillId="0" borderId="46" xfId="0" applyNumberFormat="1" applyFont="1" applyFill="1" applyBorder="1" applyAlignment="1" applyProtection="1">
      <alignment horizontal="right" vertical="center"/>
      <protection/>
    </xf>
    <xf numFmtId="0" fontId="22" fillId="0" borderId="81" xfId="0" applyNumberFormat="1" applyFont="1" applyFill="1" applyBorder="1" applyAlignment="1" applyProtection="1">
      <alignment horizontal="center" vertical="center"/>
      <protection locked="0"/>
    </xf>
    <xf numFmtId="0" fontId="22" fillId="27" borderId="77" xfId="0" applyNumberFormat="1" applyFont="1" applyFill="1" applyBorder="1" applyAlignment="1" applyProtection="1">
      <alignment horizontal="center" vertical="center"/>
      <protection locked="0"/>
    </xf>
    <xf numFmtId="0" fontId="22" fillId="0" borderId="79" xfId="0" applyNumberFormat="1" applyFont="1" applyFill="1" applyBorder="1" applyAlignment="1">
      <alignment horizontal="center" vertical="center"/>
    </xf>
    <xf numFmtId="164" fontId="22" fillId="0" borderId="30" xfId="52" applyNumberFormat="1" applyFont="1" applyFill="1" applyBorder="1" applyAlignment="1">
      <alignment horizontal="right" vertical="center"/>
      <protection/>
    </xf>
    <xf numFmtId="164" fontId="22" fillId="0" borderId="66" xfId="52" applyNumberFormat="1" applyFont="1" applyFill="1" applyBorder="1" applyAlignment="1" applyProtection="1">
      <alignment horizontal="right" vertical="center"/>
      <protection/>
    </xf>
    <xf numFmtId="164" fontId="22" fillId="0" borderId="33" xfId="52" applyNumberFormat="1" applyFont="1" applyFill="1" applyBorder="1" applyAlignment="1">
      <alignment horizontal="right" vertical="center"/>
      <protection/>
    </xf>
    <xf numFmtId="164" fontId="22" fillId="0" borderId="67" xfId="52" applyNumberFormat="1" applyFont="1" applyFill="1" applyBorder="1" applyAlignment="1" applyProtection="1">
      <alignment horizontal="right" vertical="center"/>
      <protection/>
    </xf>
    <xf numFmtId="164" fontId="22" fillId="0" borderId="82" xfId="52" applyNumberFormat="1" applyFont="1" applyFill="1" applyBorder="1" applyAlignment="1">
      <alignment horizontal="right" vertical="center"/>
      <protection/>
    </xf>
    <xf numFmtId="164" fontId="22" fillId="0" borderId="68" xfId="52" applyNumberFormat="1" applyFont="1" applyFill="1" applyBorder="1" applyAlignment="1" applyProtection="1">
      <alignment horizontal="right" vertical="center"/>
      <protection/>
    </xf>
    <xf numFmtId="164" fontId="22" fillId="0" borderId="78" xfId="52" applyNumberFormat="1" applyFont="1" applyFill="1" applyBorder="1" applyAlignment="1">
      <alignment horizontal="right" vertical="center"/>
      <protection/>
    </xf>
    <xf numFmtId="164" fontId="22" fillId="0" borderId="70" xfId="52" applyNumberFormat="1" applyFont="1" applyFill="1" applyBorder="1" applyAlignment="1" applyProtection="1">
      <alignment horizontal="right" vertical="center"/>
      <protection/>
    </xf>
    <xf numFmtId="0" fontId="22" fillId="0" borderId="78" xfId="52" applyNumberFormat="1" applyFont="1" applyFill="1" applyBorder="1" applyAlignment="1" applyProtection="1">
      <alignment horizontal="center" vertical="center"/>
      <protection locked="0"/>
    </xf>
    <xf numFmtId="164" fontId="22" fillId="0" borderId="76" xfId="52" applyNumberFormat="1" applyFont="1" applyFill="1" applyBorder="1" applyAlignment="1">
      <alignment horizontal="right" vertical="center"/>
      <protection/>
    </xf>
    <xf numFmtId="164" fontId="22" fillId="0" borderId="79" xfId="52" applyNumberFormat="1" applyFont="1" applyFill="1" applyBorder="1" applyAlignment="1">
      <alignment horizontal="right" vertical="center"/>
      <protection/>
    </xf>
    <xf numFmtId="164" fontId="22" fillId="0" borderId="71" xfId="52" applyNumberFormat="1" applyFont="1" applyFill="1" applyBorder="1" applyAlignment="1" applyProtection="1">
      <alignment horizontal="right" vertical="center"/>
      <protection/>
    </xf>
    <xf numFmtId="0" fontId="22" fillId="0" borderId="79" xfId="52" applyNumberFormat="1" applyFont="1" applyFill="1" applyBorder="1" applyAlignment="1" applyProtection="1">
      <alignment horizontal="center" vertical="center"/>
      <protection locked="0"/>
    </xf>
    <xf numFmtId="164" fontId="22" fillId="0" borderId="75" xfId="52" applyNumberFormat="1" applyFont="1" applyFill="1" applyBorder="1" applyAlignment="1">
      <alignment horizontal="right" vertical="center"/>
      <protection/>
    </xf>
    <xf numFmtId="164" fontId="22" fillId="0" borderId="77" xfId="52" applyNumberFormat="1" applyFont="1" applyFill="1" applyBorder="1" applyAlignment="1">
      <alignment horizontal="right" vertical="center"/>
      <protection/>
    </xf>
    <xf numFmtId="164" fontId="22" fillId="0" borderId="15" xfId="52" applyNumberFormat="1" applyFont="1" applyFill="1" applyBorder="1" applyAlignment="1" applyProtection="1">
      <alignment horizontal="right" vertical="center"/>
      <protection/>
    </xf>
    <xf numFmtId="164" fontId="22" fillId="0" borderId="32" xfId="52" applyNumberFormat="1" applyFont="1" applyFill="1" applyBorder="1" applyAlignment="1" applyProtection="1">
      <alignment horizontal="right" vertical="center" wrapText="1"/>
      <protection/>
    </xf>
    <xf numFmtId="0" fontId="22" fillId="0" borderId="76" xfId="52" applyNumberFormat="1" applyFont="1" applyFill="1" applyBorder="1" applyAlignment="1" applyProtection="1">
      <alignment horizontal="center" vertical="center" wrapText="1"/>
      <protection locked="0"/>
    </xf>
    <xf numFmtId="164" fontId="22" fillId="0" borderId="29" xfId="52" applyNumberFormat="1" applyFont="1" applyFill="1" applyBorder="1" applyAlignment="1" applyProtection="1">
      <alignment horizontal="right"/>
      <protection/>
    </xf>
    <xf numFmtId="0" fontId="22" fillId="0" borderId="75" xfId="52" applyNumberFormat="1" applyFont="1" applyFill="1" applyBorder="1" applyProtection="1">
      <alignment/>
      <protection locked="0"/>
    </xf>
    <xf numFmtId="164" fontId="22" fillId="0" borderId="38" xfId="52" applyNumberFormat="1" applyFont="1" applyFill="1" applyBorder="1" applyAlignment="1" applyProtection="1">
      <alignment horizontal="right"/>
      <protection/>
    </xf>
    <xf numFmtId="164" fontId="22" fillId="0" borderId="32" xfId="52" applyNumberFormat="1" applyFont="1" applyFill="1" applyBorder="1" applyAlignment="1" applyProtection="1">
      <alignment horizontal="right"/>
      <protection/>
    </xf>
    <xf numFmtId="0" fontId="22" fillId="0" borderId="76" xfId="52" applyNumberFormat="1" applyFont="1" applyFill="1" applyBorder="1" applyProtection="1">
      <alignment/>
      <protection locked="0"/>
    </xf>
    <xf numFmtId="164" fontId="22" fillId="11" borderId="44" xfId="0" applyNumberFormat="1" applyFont="1" applyFill="1" applyBorder="1" applyAlignment="1" applyProtection="1">
      <alignment horizontal="right" vertical="center"/>
      <protection/>
    </xf>
    <xf numFmtId="0" fontId="22" fillId="11" borderId="74" xfId="0" applyNumberFormat="1" applyFont="1" applyFill="1" applyBorder="1" applyAlignment="1" applyProtection="1">
      <alignment horizontal="center" vertical="center"/>
      <protection locked="0"/>
    </xf>
    <xf numFmtId="164" fontId="22" fillId="26" borderId="40" xfId="0" applyNumberFormat="1" applyFont="1" applyFill="1" applyBorder="1" applyAlignment="1" applyProtection="1">
      <alignment horizontal="right" vertical="center"/>
      <protection/>
    </xf>
    <xf numFmtId="0" fontId="22" fillId="26" borderId="76" xfId="0" applyNumberFormat="1" applyFont="1" applyFill="1" applyBorder="1" applyAlignment="1">
      <alignment horizontal="center" vertical="center"/>
    </xf>
    <xf numFmtId="164" fontId="22" fillId="26" borderId="29" xfId="0" applyNumberFormat="1" applyFont="1" applyFill="1" applyBorder="1" applyAlignment="1" applyProtection="1">
      <alignment horizontal="right" vertical="center"/>
      <protection/>
    </xf>
    <xf numFmtId="0" fontId="22" fillId="26" borderId="75" xfId="0" applyNumberFormat="1" applyFont="1" applyFill="1" applyBorder="1" applyAlignment="1" applyProtection="1">
      <alignment horizontal="center" vertical="center"/>
      <protection locked="0"/>
    </xf>
    <xf numFmtId="164" fontId="22" fillId="26" borderId="15" xfId="0" applyNumberFormat="1" applyFont="1" applyFill="1" applyBorder="1" applyAlignment="1" applyProtection="1">
      <alignment horizontal="right" vertical="center"/>
      <protection/>
    </xf>
    <xf numFmtId="0" fontId="22" fillId="26" borderId="79" xfId="0" applyNumberFormat="1" applyFont="1" applyFill="1" applyBorder="1" applyAlignment="1" applyProtection="1">
      <alignment horizontal="center" vertical="center"/>
      <protection locked="0"/>
    </xf>
    <xf numFmtId="164" fontId="22" fillId="26" borderId="55" xfId="0" applyNumberFormat="1" applyFont="1" applyFill="1" applyBorder="1" applyAlignment="1" applyProtection="1">
      <alignment horizontal="right" vertical="center"/>
      <protection/>
    </xf>
    <xf numFmtId="0" fontId="22" fillId="26" borderId="83" xfId="0" applyNumberFormat="1" applyFont="1" applyFill="1" applyBorder="1" applyAlignment="1" applyProtection="1">
      <alignment horizontal="center" vertical="center"/>
      <protection locked="0"/>
    </xf>
    <xf numFmtId="164" fontId="2" fillId="14" borderId="59" xfId="52" applyNumberFormat="1" applyFont="1" applyFill="1" applyBorder="1" applyAlignment="1">
      <alignment horizontal="right" vertical="center"/>
      <protection/>
    </xf>
    <xf numFmtId="0" fontId="2" fillId="14" borderId="84" xfId="52" applyFont="1" applyFill="1" applyBorder="1" applyAlignment="1">
      <alignment horizontal="left" vertical="center"/>
      <protection/>
    </xf>
    <xf numFmtId="164" fontId="22" fillId="0" borderId="75" xfId="0" applyNumberFormat="1" applyFont="1" applyFill="1" applyBorder="1" applyAlignment="1">
      <alignment horizontal="right" vertical="center"/>
    </xf>
    <xf numFmtId="164" fontId="22" fillId="0" borderId="66" xfId="0" applyNumberFormat="1" applyFont="1" applyFill="1" applyBorder="1" applyAlignment="1" applyProtection="1">
      <alignment horizontal="right" vertical="center"/>
      <protection/>
    </xf>
    <xf numFmtId="164" fontId="22" fillId="0" borderId="76" xfId="0" applyNumberFormat="1" applyFont="1" applyFill="1" applyBorder="1" applyAlignment="1">
      <alignment horizontal="right" vertical="center"/>
    </xf>
    <xf numFmtId="164" fontId="22" fillId="0" borderId="67" xfId="0" applyNumberFormat="1" applyFont="1" applyFill="1" applyBorder="1" applyAlignment="1" applyProtection="1">
      <alignment horizontal="right" vertical="center"/>
      <protection/>
    </xf>
    <xf numFmtId="164" fontId="22" fillId="0" borderId="77" xfId="0" applyNumberFormat="1" applyFont="1" applyFill="1" applyBorder="1" applyAlignment="1">
      <alignment horizontal="right" vertical="center"/>
    </xf>
    <xf numFmtId="164" fontId="22" fillId="0" borderId="68" xfId="0" applyNumberFormat="1" applyFont="1" applyFill="1" applyBorder="1" applyAlignment="1" applyProtection="1">
      <alignment horizontal="right" vertical="center"/>
      <protection/>
    </xf>
    <xf numFmtId="164" fontId="22" fillId="0" borderId="66" xfId="0" applyNumberFormat="1" applyFont="1" applyFill="1" applyBorder="1" applyAlignment="1">
      <alignment horizontal="right" vertical="center"/>
    </xf>
    <xf numFmtId="164" fontId="22" fillId="0" borderId="68" xfId="0" applyNumberFormat="1"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 2" xfId="52"/>
    <cellStyle name="Note" xfId="53"/>
    <cellStyle name="Followed Hyperlink" xfId="54"/>
    <cellStyle name="Percent" xfId="55"/>
    <cellStyle name="Output" xfId="56"/>
    <cellStyle name="Title" xfId="57"/>
    <cellStyle name="Total" xfId="58"/>
    <cellStyle name="Currency" xfId="59"/>
    <cellStyle name="Currency [0]" xfId="60"/>
    <cellStyle name="Comma" xfId="61"/>
    <cellStyle name="Comma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866775</xdr:colOff>
      <xdr:row>5</xdr:row>
      <xdr:rowOff>142875</xdr:rowOff>
    </xdr:to>
    <xdr:pic>
      <xdr:nvPicPr>
        <xdr:cNvPr id="1" name="Picture 2" descr="LOGOTIP-ESS-SLO"/>
        <xdr:cNvPicPr preferRelativeResize="1">
          <a:picLocks noChangeAspect="1"/>
        </xdr:cNvPicPr>
      </xdr:nvPicPr>
      <xdr:blipFill>
        <a:blip r:embed="rId1"/>
        <a:stretch>
          <a:fillRect/>
        </a:stretch>
      </xdr:blipFill>
      <xdr:spPr>
        <a:xfrm>
          <a:off x="0" y="85725"/>
          <a:ext cx="185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15"/>
  <sheetViews>
    <sheetView tabSelected="1" zoomScaleSheetLayoutView="25" workbookViewId="0" topLeftCell="O907">
      <selection activeCell="W25" sqref="W25:Y915"/>
    </sheetView>
  </sheetViews>
  <sheetFormatPr defaultColWidth="9.140625" defaultRowHeight="15"/>
  <cols>
    <col min="1" max="1" width="14.8515625" style="1" customWidth="1"/>
    <col min="2" max="2" width="13.00390625" style="2" customWidth="1"/>
    <col min="3" max="3" width="8.8515625" style="2" customWidth="1"/>
    <col min="4" max="4" width="11.8515625" style="2" customWidth="1"/>
    <col min="5" max="5" width="9.140625" style="2" customWidth="1"/>
    <col min="6" max="6" width="6.28125" style="2" customWidth="1"/>
    <col min="7" max="8" width="7.7109375" style="9" customWidth="1"/>
    <col min="9" max="9" width="20.00390625" style="316" customWidth="1"/>
    <col min="10" max="10" width="5.140625" style="2" customWidth="1"/>
    <col min="11" max="11" width="5.7109375" style="5" customWidth="1"/>
    <col min="12" max="12" width="8.140625" style="2" customWidth="1"/>
    <col min="13" max="13" width="14.421875" style="2" customWidth="1"/>
    <col min="14" max="14" width="21.7109375" style="6" customWidth="1"/>
    <col min="15" max="15" width="8.7109375" style="7" customWidth="1"/>
    <col min="16" max="16" width="4.421875" style="2" customWidth="1"/>
    <col min="17" max="17" width="21.7109375" style="1" customWidth="1"/>
    <col min="18" max="18" width="29.00390625" style="1" customWidth="1"/>
    <col min="19" max="19" width="9.00390625" style="2" customWidth="1"/>
    <col min="20" max="20" width="5.421875" style="2" customWidth="1"/>
    <col min="21" max="21" width="6.8515625" style="2" customWidth="1"/>
    <col min="22" max="22" width="8.140625" style="8" customWidth="1"/>
    <col min="23" max="23" width="19.421875" style="542" customWidth="1"/>
    <col min="24" max="24" width="20.140625" style="542" customWidth="1"/>
    <col min="25" max="16384" width="9.140625" style="2" customWidth="1"/>
  </cols>
  <sheetData>
    <row r="1" spans="6:8" ht="11.25">
      <c r="F1" s="3"/>
      <c r="G1" s="4"/>
      <c r="H1" s="4"/>
    </row>
    <row r="2" spans="6:8" ht="12" thickBot="1">
      <c r="F2" s="3"/>
      <c r="G2" s="4"/>
      <c r="H2" s="4"/>
    </row>
    <row r="3" spans="3:22" ht="12.75" thickBot="1" thickTop="1">
      <c r="C3" s="404" t="s">
        <v>2647</v>
      </c>
      <c r="D3" s="9"/>
      <c r="I3" s="317" t="s">
        <v>2648</v>
      </c>
      <c r="J3" s="10"/>
      <c r="K3" s="11"/>
      <c r="L3" s="12"/>
      <c r="M3" s="12"/>
      <c r="N3" s="13" t="s">
        <v>2649</v>
      </c>
      <c r="O3" s="404" t="s">
        <v>2647</v>
      </c>
      <c r="P3" s="445" t="s">
        <v>2650</v>
      </c>
      <c r="Q3" s="446"/>
      <c r="R3" s="446"/>
      <c r="S3" s="446"/>
      <c r="T3" s="446"/>
      <c r="U3" s="14"/>
      <c r="V3" s="15"/>
    </row>
    <row r="4" spans="3:22" ht="11.25">
      <c r="C4" s="404"/>
      <c r="D4" s="9"/>
      <c r="I4" s="318" t="s">
        <v>2651</v>
      </c>
      <c r="J4" s="18"/>
      <c r="K4" s="19"/>
      <c r="L4" s="20"/>
      <c r="M4" s="20"/>
      <c r="N4" s="21" t="s">
        <v>2652</v>
      </c>
      <c r="O4" s="404"/>
      <c r="P4" s="413" t="s">
        <v>2653</v>
      </c>
      <c r="Q4" s="414"/>
      <c r="R4" s="414"/>
      <c r="S4" s="414"/>
      <c r="T4" s="414"/>
      <c r="U4" s="22"/>
      <c r="V4" s="15"/>
    </row>
    <row r="5" spans="3:22" ht="11.25">
      <c r="C5" s="23" t="s">
        <v>2654</v>
      </c>
      <c r="D5" s="9"/>
      <c r="I5" s="319" t="s">
        <v>2655</v>
      </c>
      <c r="J5" s="24"/>
      <c r="K5" s="26"/>
      <c r="L5" s="27"/>
      <c r="M5" s="27"/>
      <c r="N5" s="21" t="s">
        <v>2656</v>
      </c>
      <c r="O5" s="28" t="s">
        <v>2654</v>
      </c>
      <c r="P5" s="413" t="s">
        <v>2657</v>
      </c>
      <c r="Q5" s="414"/>
      <c r="R5" s="414"/>
      <c r="S5" s="414"/>
      <c r="T5" s="414"/>
      <c r="U5" s="22"/>
      <c r="V5" s="15"/>
    </row>
    <row r="6" spans="4:22" ht="12" thickBot="1">
      <c r="D6" s="9"/>
      <c r="I6" s="319" t="s">
        <v>2658</v>
      </c>
      <c r="J6" s="24"/>
      <c r="K6" s="26"/>
      <c r="L6" s="27"/>
      <c r="M6" s="27"/>
      <c r="N6" s="29" t="s">
        <v>2659</v>
      </c>
      <c r="P6" s="30" t="s">
        <v>2660</v>
      </c>
      <c r="Q6" s="17"/>
      <c r="R6" s="17"/>
      <c r="S6" s="31"/>
      <c r="T6" s="31"/>
      <c r="U6" s="22"/>
      <c r="V6" s="15"/>
    </row>
    <row r="7" spans="3:25" ht="12" thickBot="1">
      <c r="C7" s="16"/>
      <c r="D7" s="9"/>
      <c r="I7" s="319" t="s">
        <v>2661</v>
      </c>
      <c r="J7" s="24"/>
      <c r="K7" s="26"/>
      <c r="L7" s="27"/>
      <c r="M7" s="27"/>
      <c r="N7" s="32"/>
      <c r="O7" s="33"/>
      <c r="P7" s="413" t="s">
        <v>2662</v>
      </c>
      <c r="Q7" s="414"/>
      <c r="R7" s="414"/>
      <c r="S7" s="414"/>
      <c r="T7" s="414"/>
      <c r="U7" s="22"/>
      <c r="V7" s="15"/>
      <c r="Y7" s="543"/>
    </row>
    <row r="8" spans="3:25" ht="12" thickTop="1">
      <c r="C8" s="16"/>
      <c r="D8" s="9"/>
      <c r="I8" s="319" t="s">
        <v>2663</v>
      </c>
      <c r="J8" s="24"/>
      <c r="K8" s="26"/>
      <c r="L8" s="27"/>
      <c r="M8" s="27"/>
      <c r="N8" s="34" t="s">
        <v>2664</v>
      </c>
      <c r="O8" s="33"/>
      <c r="P8" s="413" t="s">
        <v>2665</v>
      </c>
      <c r="Q8" s="414"/>
      <c r="R8" s="414"/>
      <c r="S8" s="414"/>
      <c r="T8" s="414"/>
      <c r="U8" s="22"/>
      <c r="V8" s="15"/>
      <c r="Y8" s="543"/>
    </row>
    <row r="9" spans="3:25" ht="11.25">
      <c r="C9" s="16"/>
      <c r="D9" s="9"/>
      <c r="I9" s="319" t="s">
        <v>2666</v>
      </c>
      <c r="J9" s="24"/>
      <c r="K9" s="26"/>
      <c r="L9" s="27"/>
      <c r="M9" s="27"/>
      <c r="N9" s="35" t="s">
        <v>2667</v>
      </c>
      <c r="O9" s="33"/>
      <c r="P9" s="413" t="s">
        <v>2668</v>
      </c>
      <c r="Q9" s="414"/>
      <c r="R9" s="414"/>
      <c r="S9" s="414"/>
      <c r="T9" s="414"/>
      <c r="U9" s="22"/>
      <c r="V9" s="15"/>
      <c r="Y9" s="543"/>
    </row>
    <row r="10" spans="3:25" ht="11.25">
      <c r="C10" s="16"/>
      <c r="D10" s="9"/>
      <c r="I10" s="319" t="s">
        <v>2669</v>
      </c>
      <c r="J10" s="24"/>
      <c r="K10" s="26"/>
      <c r="L10" s="27"/>
      <c r="M10" s="27"/>
      <c r="N10" s="35" t="s">
        <v>2670</v>
      </c>
      <c r="O10" s="33"/>
      <c r="P10" s="413" t="s">
        <v>2671</v>
      </c>
      <c r="Q10" s="414"/>
      <c r="R10" s="414"/>
      <c r="S10" s="414"/>
      <c r="T10" s="414"/>
      <c r="U10" s="22"/>
      <c r="V10" s="15"/>
      <c r="Y10" s="543"/>
    </row>
    <row r="11" spans="3:25" ht="11.25">
      <c r="C11" s="16"/>
      <c r="D11" s="9"/>
      <c r="I11" s="318" t="s">
        <v>2672</v>
      </c>
      <c r="J11" s="18"/>
      <c r="K11" s="19"/>
      <c r="L11" s="20"/>
      <c r="M11" s="20"/>
      <c r="N11" s="36" t="s">
        <v>2673</v>
      </c>
      <c r="O11" s="33"/>
      <c r="P11" s="413" t="s">
        <v>2674</v>
      </c>
      <c r="Q11" s="414"/>
      <c r="R11" s="414"/>
      <c r="S11" s="414"/>
      <c r="T11" s="414"/>
      <c r="U11" s="22"/>
      <c r="V11" s="15"/>
      <c r="Y11" s="543"/>
    </row>
    <row r="12" spans="3:25" ht="11.25">
      <c r="C12" s="16"/>
      <c r="D12" s="9"/>
      <c r="I12" s="319" t="s">
        <v>2675</v>
      </c>
      <c r="J12" s="24"/>
      <c r="K12" s="26"/>
      <c r="L12" s="27"/>
      <c r="M12" s="27"/>
      <c r="N12" s="35" t="s">
        <v>2676</v>
      </c>
      <c r="O12" s="33"/>
      <c r="P12" s="402" t="s">
        <v>2677</v>
      </c>
      <c r="Q12" s="403"/>
      <c r="R12" s="403"/>
      <c r="S12" s="403"/>
      <c r="T12" s="403"/>
      <c r="U12" s="22"/>
      <c r="V12" s="15"/>
      <c r="Y12" s="543"/>
    </row>
    <row r="13" spans="3:25" ht="11.25">
      <c r="C13" s="16"/>
      <c r="D13" s="9"/>
      <c r="I13" s="318" t="s">
        <v>2678</v>
      </c>
      <c r="J13" s="18"/>
      <c r="K13" s="19"/>
      <c r="L13" s="20"/>
      <c r="M13" s="20"/>
      <c r="N13" s="36" t="s">
        <v>2679</v>
      </c>
      <c r="O13" s="33"/>
      <c r="P13" s="413" t="s">
        <v>2680</v>
      </c>
      <c r="Q13" s="414"/>
      <c r="R13" s="414"/>
      <c r="S13" s="414"/>
      <c r="T13" s="414"/>
      <c r="U13" s="22"/>
      <c r="V13" s="15"/>
      <c r="Y13" s="543"/>
    </row>
    <row r="14" spans="3:25" ht="12" thickBot="1">
      <c r="C14" s="386"/>
      <c r="D14" s="9"/>
      <c r="I14" s="319" t="s">
        <v>2681</v>
      </c>
      <c r="J14" s="24"/>
      <c r="K14" s="26"/>
      <c r="L14" s="27"/>
      <c r="M14" s="27"/>
      <c r="N14" s="35" t="s">
        <v>2682</v>
      </c>
      <c r="O14" s="33"/>
      <c r="P14" s="457" t="s">
        <v>2683</v>
      </c>
      <c r="Q14" s="458"/>
      <c r="R14" s="458"/>
      <c r="S14" s="458"/>
      <c r="T14" s="458"/>
      <c r="U14" s="37"/>
      <c r="V14" s="15"/>
      <c r="Y14" s="543"/>
    </row>
    <row r="15" spans="3:25" ht="12" thickTop="1">
      <c r="C15" s="16"/>
      <c r="D15" s="9"/>
      <c r="I15" s="319" t="s">
        <v>2684</v>
      </c>
      <c r="J15" s="24"/>
      <c r="K15" s="26"/>
      <c r="L15" s="27"/>
      <c r="M15" s="27"/>
      <c r="N15" s="35" t="s">
        <v>2685</v>
      </c>
      <c r="O15" s="33"/>
      <c r="P15" s="16"/>
      <c r="Y15" s="543"/>
    </row>
    <row r="16" spans="1:25" ht="11.25">
      <c r="A16" s="17"/>
      <c r="C16" s="16"/>
      <c r="D16" s="9"/>
      <c r="I16" s="319" t="s">
        <v>2686</v>
      </c>
      <c r="J16" s="24"/>
      <c r="K16" s="26"/>
      <c r="L16" s="27"/>
      <c r="M16" s="27"/>
      <c r="N16" s="35" t="s">
        <v>2687</v>
      </c>
      <c r="O16" s="33"/>
      <c r="P16" s="16"/>
      <c r="Y16" s="543"/>
    </row>
    <row r="17" spans="1:25" ht="12" thickBot="1">
      <c r="A17" s="17"/>
      <c r="C17" s="9"/>
      <c r="D17" s="9"/>
      <c r="I17" s="320" t="s">
        <v>2688</v>
      </c>
      <c r="J17" s="38"/>
      <c r="K17" s="39"/>
      <c r="L17" s="40"/>
      <c r="M17" s="40"/>
      <c r="N17" s="36" t="s">
        <v>2689</v>
      </c>
      <c r="O17" s="33"/>
      <c r="P17" s="16"/>
      <c r="Y17" s="543"/>
    </row>
    <row r="18" spans="1:16" ht="11.25">
      <c r="A18" s="17"/>
      <c r="B18" s="16"/>
      <c r="C18" s="16"/>
      <c r="D18" s="16"/>
      <c r="I18" s="321"/>
      <c r="J18" s="18"/>
      <c r="K18" s="19"/>
      <c r="L18" s="42"/>
      <c r="M18" s="42"/>
      <c r="N18" s="36" t="s">
        <v>2690</v>
      </c>
      <c r="O18" s="33"/>
      <c r="P18" s="16"/>
    </row>
    <row r="19" spans="1:25" ht="12" thickBot="1">
      <c r="A19" s="17"/>
      <c r="B19" s="16"/>
      <c r="C19" s="16"/>
      <c r="D19" s="16"/>
      <c r="E19" s="33"/>
      <c r="F19" s="18"/>
      <c r="G19" s="41"/>
      <c r="H19" s="41"/>
      <c r="I19" s="322"/>
      <c r="J19" s="33"/>
      <c r="K19" s="43"/>
      <c r="L19" s="33"/>
      <c r="M19" s="33"/>
      <c r="N19" s="44" t="s">
        <v>2691</v>
      </c>
      <c r="O19" s="33"/>
      <c r="P19" s="16"/>
      <c r="Y19" s="543"/>
    </row>
    <row r="20" spans="1:25" ht="12" thickTop="1">
      <c r="A20" s="17" t="s">
        <v>2692</v>
      </c>
      <c r="B20" s="16"/>
      <c r="C20" s="16"/>
      <c r="D20" s="16"/>
      <c r="E20" s="33"/>
      <c r="F20" s="18"/>
      <c r="G20" s="41"/>
      <c r="H20" s="41"/>
      <c r="I20" s="322"/>
      <c r="J20" s="33"/>
      <c r="K20" s="43"/>
      <c r="L20" s="33"/>
      <c r="M20" s="33"/>
      <c r="N20" s="42"/>
      <c r="O20" s="33"/>
      <c r="P20" s="16"/>
      <c r="Y20" s="543"/>
    </row>
    <row r="21" spans="1:25" ht="12" thickBot="1">
      <c r="A21" s="45" t="s">
        <v>2693</v>
      </c>
      <c r="C21" s="16"/>
      <c r="E21" s="16"/>
      <c r="F21" s="24"/>
      <c r="G21" s="25"/>
      <c r="H21" s="25"/>
      <c r="I21" s="323"/>
      <c r="J21" s="16"/>
      <c r="K21" s="46"/>
      <c r="L21" s="16"/>
      <c r="M21" s="16"/>
      <c r="O21" s="33"/>
      <c r="Y21" s="543"/>
    </row>
    <row r="22" spans="1:25" ht="80.25" thickBot="1" thickTop="1">
      <c r="A22" s="47" t="s">
        <v>2694</v>
      </c>
      <c r="B22" s="48" t="s">
        <v>2695</v>
      </c>
      <c r="C22" s="49" t="s">
        <v>2696</v>
      </c>
      <c r="D22" s="49" t="s">
        <v>2697</v>
      </c>
      <c r="E22" s="49" t="s">
        <v>2698</v>
      </c>
      <c r="F22" s="49" t="s">
        <v>2699</v>
      </c>
      <c r="G22" s="49" t="s">
        <v>2700</v>
      </c>
      <c r="H22" s="54" t="s">
        <v>974</v>
      </c>
      <c r="I22" s="324" t="s">
        <v>2701</v>
      </c>
      <c r="J22" s="49" t="s">
        <v>2702</v>
      </c>
      <c r="K22" s="50" t="s">
        <v>2703</v>
      </c>
      <c r="L22" s="49" t="s">
        <v>2704</v>
      </c>
      <c r="M22" s="54" t="s">
        <v>975</v>
      </c>
      <c r="N22" s="51" t="s">
        <v>2705</v>
      </c>
      <c r="O22" s="49" t="s">
        <v>2696</v>
      </c>
      <c r="P22" s="52" t="s">
        <v>2706</v>
      </c>
      <c r="Q22" s="53" t="s">
        <v>2707</v>
      </c>
      <c r="R22" s="53" t="s">
        <v>2708</v>
      </c>
      <c r="S22" s="54" t="s">
        <v>2709</v>
      </c>
      <c r="T22" s="54" t="s">
        <v>2710</v>
      </c>
      <c r="U22" s="55" t="s">
        <v>2711</v>
      </c>
      <c r="V22" s="56" t="s">
        <v>2712</v>
      </c>
      <c r="W22" s="544" t="s">
        <v>163</v>
      </c>
      <c r="X22" s="544" t="s">
        <v>164</v>
      </c>
      <c r="Y22" s="545" t="s">
        <v>165</v>
      </c>
    </row>
    <row r="23" spans="1:25" ht="12.75" thickBot="1" thickTop="1">
      <c r="A23" s="149" t="s">
        <v>2281</v>
      </c>
      <c r="B23" s="150"/>
      <c r="C23" s="151"/>
      <c r="D23" s="151"/>
      <c r="E23" s="151"/>
      <c r="F23" s="151"/>
      <c r="G23" s="151"/>
      <c r="H23" s="151"/>
      <c r="I23" s="152"/>
      <c r="J23" s="151"/>
      <c r="K23" s="153"/>
      <c r="L23" s="151"/>
      <c r="M23" s="151"/>
      <c r="N23" s="152"/>
      <c r="O23" s="151"/>
      <c r="P23" s="151"/>
      <c r="Q23" s="152"/>
      <c r="R23" s="152"/>
      <c r="S23" s="154"/>
      <c r="T23" s="154"/>
      <c r="U23" s="155"/>
      <c r="V23" s="156"/>
      <c r="W23" s="546"/>
      <c r="X23" s="546"/>
      <c r="Y23" s="547"/>
    </row>
    <row r="24" spans="1:25" s="157" customFormat="1" ht="12.75" thickBot="1" thickTop="1">
      <c r="A24" s="328" t="s">
        <v>2529</v>
      </c>
      <c r="B24" s="329"/>
      <c r="C24" s="329"/>
      <c r="D24" s="329"/>
      <c r="E24" s="329"/>
      <c r="F24" s="330"/>
      <c r="G24" s="331"/>
      <c r="H24" s="331"/>
      <c r="I24" s="333"/>
      <c r="J24" s="332"/>
      <c r="K24" s="334"/>
      <c r="L24" s="335"/>
      <c r="M24" s="335"/>
      <c r="N24" s="337"/>
      <c r="O24" s="330"/>
      <c r="P24" s="336"/>
      <c r="Q24" s="337"/>
      <c r="R24" s="337"/>
      <c r="S24" s="338"/>
      <c r="T24" s="335"/>
      <c r="U24" s="335"/>
      <c r="V24" s="339"/>
      <c r="W24" s="548"/>
      <c r="X24" s="548"/>
      <c r="Y24" s="549"/>
    </row>
    <row r="25" spans="1:25" s="3" customFormat="1" ht="34.5" thickTop="1">
      <c r="A25" s="448" t="s">
        <v>2713</v>
      </c>
      <c r="B25" s="451"/>
      <c r="C25" s="454" t="s">
        <v>2714</v>
      </c>
      <c r="D25" s="451"/>
      <c r="E25" s="454" t="s">
        <v>2715</v>
      </c>
      <c r="F25" s="430" t="s">
        <v>2716</v>
      </c>
      <c r="G25" s="434" t="s">
        <v>2717</v>
      </c>
      <c r="H25" s="434" t="s">
        <v>2717</v>
      </c>
      <c r="I25" s="443" t="s">
        <v>2718</v>
      </c>
      <c r="J25" s="441">
        <v>4</v>
      </c>
      <c r="K25" s="387" t="s">
        <v>2719</v>
      </c>
      <c r="L25" s="57" t="s">
        <v>2064</v>
      </c>
      <c r="M25" s="57" t="s">
        <v>2064</v>
      </c>
      <c r="N25" s="58" t="s">
        <v>2737</v>
      </c>
      <c r="O25" s="59" t="s">
        <v>2714</v>
      </c>
      <c r="P25" s="60">
        <v>1</v>
      </c>
      <c r="Q25" s="61" t="s">
        <v>2720</v>
      </c>
      <c r="R25" s="61" t="s">
        <v>2721</v>
      </c>
      <c r="S25" s="62">
        <v>18587</v>
      </c>
      <c r="T25" s="57">
        <v>1</v>
      </c>
      <c r="U25" s="57" t="s">
        <v>2740</v>
      </c>
      <c r="V25" s="63">
        <v>9.37</v>
      </c>
      <c r="W25" s="550">
        <v>29607.2323</v>
      </c>
      <c r="X25" s="550">
        <v>2960.72323</v>
      </c>
      <c r="Y25" s="551">
        <v>0.1</v>
      </c>
    </row>
    <row r="26" spans="1:25" s="3" customFormat="1" ht="33.75">
      <c r="A26" s="449"/>
      <c r="B26" s="452"/>
      <c r="C26" s="452"/>
      <c r="D26" s="452"/>
      <c r="E26" s="452"/>
      <c r="F26" s="431"/>
      <c r="G26" s="435"/>
      <c r="H26" s="435"/>
      <c r="I26" s="444"/>
      <c r="J26" s="442"/>
      <c r="K26" s="19" t="s">
        <v>2719</v>
      </c>
      <c r="L26" s="65" t="s">
        <v>2065</v>
      </c>
      <c r="M26" s="65" t="s">
        <v>2065</v>
      </c>
      <c r="N26" s="66" t="s">
        <v>2723</v>
      </c>
      <c r="O26" s="67">
        <v>12</v>
      </c>
      <c r="P26" s="68">
        <v>3</v>
      </c>
      <c r="Q26" s="69" t="s">
        <v>2720</v>
      </c>
      <c r="R26" s="69" t="s">
        <v>2721</v>
      </c>
      <c r="S26" s="70">
        <v>18587</v>
      </c>
      <c r="T26" s="65">
        <v>1</v>
      </c>
      <c r="U26" s="65" t="s">
        <v>2722</v>
      </c>
      <c r="V26" s="71">
        <v>9.37</v>
      </c>
      <c r="W26" s="552">
        <v>13932.8152</v>
      </c>
      <c r="X26" s="553">
        <v>1393.28152</v>
      </c>
      <c r="Y26" s="554">
        <v>0.1</v>
      </c>
    </row>
    <row r="27" spans="1:25" s="3" customFormat="1" ht="33.75">
      <c r="A27" s="449"/>
      <c r="B27" s="452"/>
      <c r="C27" s="452"/>
      <c r="D27" s="452"/>
      <c r="E27" s="452"/>
      <c r="F27" s="431"/>
      <c r="G27" s="435"/>
      <c r="H27" s="435"/>
      <c r="I27" s="444"/>
      <c r="J27" s="442"/>
      <c r="K27" s="388" t="s">
        <v>2719</v>
      </c>
      <c r="L27" s="73" t="s">
        <v>2066</v>
      </c>
      <c r="M27" s="73" t="s">
        <v>2066</v>
      </c>
      <c r="N27" s="6" t="s">
        <v>2724</v>
      </c>
      <c r="O27" s="74" t="s">
        <v>2725</v>
      </c>
      <c r="P27" s="68">
        <v>3</v>
      </c>
      <c r="Q27" s="75" t="s">
        <v>2720</v>
      </c>
      <c r="R27" s="75" t="s">
        <v>2721</v>
      </c>
      <c r="S27" s="70">
        <v>18587</v>
      </c>
      <c r="T27" s="73">
        <v>1</v>
      </c>
      <c r="U27" s="73" t="s">
        <v>2722</v>
      </c>
      <c r="V27" s="76">
        <v>9.37</v>
      </c>
      <c r="W27" s="552">
        <v>13932.8152</v>
      </c>
      <c r="X27" s="552">
        <v>1393.28152</v>
      </c>
      <c r="Y27" s="555">
        <v>0.1</v>
      </c>
    </row>
    <row r="28" spans="1:25" s="3" customFormat="1" ht="22.5">
      <c r="A28" s="449"/>
      <c r="B28" s="452"/>
      <c r="C28" s="452"/>
      <c r="D28" s="452"/>
      <c r="E28" s="452"/>
      <c r="F28" s="431"/>
      <c r="G28" s="435"/>
      <c r="H28" s="435"/>
      <c r="I28" s="444"/>
      <c r="J28" s="442"/>
      <c r="K28" s="389" t="s">
        <v>2726</v>
      </c>
      <c r="L28" s="73" t="s">
        <v>2067</v>
      </c>
      <c r="M28" s="73" t="s">
        <v>2067</v>
      </c>
      <c r="N28" s="77" t="s">
        <v>2727</v>
      </c>
      <c r="O28" s="74">
        <v>573.578</v>
      </c>
      <c r="P28" s="68">
        <v>3</v>
      </c>
      <c r="Q28" s="69" t="s">
        <v>2728</v>
      </c>
      <c r="R28" s="69" t="s">
        <v>2729</v>
      </c>
      <c r="S28" s="70">
        <v>6</v>
      </c>
      <c r="T28" s="73">
        <v>1</v>
      </c>
      <c r="U28" s="73" t="s">
        <v>2722</v>
      </c>
      <c r="V28" s="76">
        <v>9.37</v>
      </c>
      <c r="W28" s="556">
        <v>4.497599999999999</v>
      </c>
      <c r="X28" s="552">
        <v>0.44975999999999994</v>
      </c>
      <c r="Y28" s="555">
        <v>0.1</v>
      </c>
    </row>
    <row r="29" spans="1:25" s="3" customFormat="1" ht="34.5" thickBot="1">
      <c r="A29" s="449"/>
      <c r="B29" s="452"/>
      <c r="C29" s="452"/>
      <c r="D29" s="452"/>
      <c r="E29" s="452"/>
      <c r="F29" s="455"/>
      <c r="G29" s="415"/>
      <c r="H29" s="415"/>
      <c r="I29" s="444"/>
      <c r="J29" s="447"/>
      <c r="K29" s="390">
        <v>2.8</v>
      </c>
      <c r="L29" s="73" t="s">
        <v>2068</v>
      </c>
      <c r="M29" s="73" t="s">
        <v>2068</v>
      </c>
      <c r="N29" s="77" t="s">
        <v>2730</v>
      </c>
      <c r="O29" s="74" t="s">
        <v>2731</v>
      </c>
      <c r="P29" s="68">
        <v>3</v>
      </c>
      <c r="Q29" s="69" t="s">
        <v>2732</v>
      </c>
      <c r="R29" s="69" t="s">
        <v>2733</v>
      </c>
      <c r="S29" s="70">
        <v>46</v>
      </c>
      <c r="T29" s="73">
        <v>1</v>
      </c>
      <c r="U29" s="73" t="s">
        <v>2722</v>
      </c>
      <c r="V29" s="76">
        <v>9.37</v>
      </c>
      <c r="W29" s="552">
        <v>34.4816</v>
      </c>
      <c r="X29" s="556">
        <v>3.44816</v>
      </c>
      <c r="Y29" s="555">
        <v>0.1</v>
      </c>
    </row>
    <row r="30" spans="1:25" s="3" customFormat="1" ht="34.5" thickTop="1">
      <c r="A30" s="448" t="s">
        <v>2713</v>
      </c>
      <c r="B30" s="451"/>
      <c r="C30" s="454" t="s">
        <v>2734</v>
      </c>
      <c r="D30" s="451"/>
      <c r="E30" s="454" t="s">
        <v>2715</v>
      </c>
      <c r="F30" s="430" t="s">
        <v>2716</v>
      </c>
      <c r="G30" s="434" t="s">
        <v>2057</v>
      </c>
      <c r="H30" s="434" t="s">
        <v>2057</v>
      </c>
      <c r="I30" s="443" t="s">
        <v>2736</v>
      </c>
      <c r="J30" s="441">
        <v>4</v>
      </c>
      <c r="K30" s="78" t="s">
        <v>2719</v>
      </c>
      <c r="L30" s="57" t="s">
        <v>2069</v>
      </c>
      <c r="M30" s="57" t="s">
        <v>2069</v>
      </c>
      <c r="N30" s="79" t="s">
        <v>2737</v>
      </c>
      <c r="O30" s="59" t="s">
        <v>2734</v>
      </c>
      <c r="P30" s="60">
        <v>1</v>
      </c>
      <c r="Q30" s="61" t="s">
        <v>2738</v>
      </c>
      <c r="R30" s="61" t="s">
        <v>2739</v>
      </c>
      <c r="S30" s="62">
        <v>133070</v>
      </c>
      <c r="T30" s="57">
        <v>1</v>
      </c>
      <c r="U30" s="57" t="s">
        <v>2740</v>
      </c>
      <c r="V30" s="63">
        <v>9.37</v>
      </c>
      <c r="W30" s="557">
        <v>211967.203</v>
      </c>
      <c r="X30" s="557">
        <v>21196.7203</v>
      </c>
      <c r="Y30" s="558">
        <v>0.1</v>
      </c>
    </row>
    <row r="31" spans="1:25" s="3" customFormat="1" ht="152.25" customHeight="1">
      <c r="A31" s="449"/>
      <c r="B31" s="452"/>
      <c r="C31" s="452"/>
      <c r="D31" s="452"/>
      <c r="E31" s="452"/>
      <c r="F31" s="431"/>
      <c r="G31" s="435"/>
      <c r="H31" s="435"/>
      <c r="I31" s="444"/>
      <c r="J31" s="442"/>
      <c r="K31" s="80" t="s">
        <v>2719</v>
      </c>
      <c r="L31" s="65" t="s">
        <v>2070</v>
      </c>
      <c r="M31" s="65" t="s">
        <v>2070</v>
      </c>
      <c r="N31" s="81" t="s">
        <v>2741</v>
      </c>
      <c r="O31" s="74">
        <v>45.72</v>
      </c>
      <c r="P31" s="68">
        <v>10</v>
      </c>
      <c r="Q31" s="69" t="s">
        <v>2738</v>
      </c>
      <c r="R31" s="69" t="s">
        <v>2739</v>
      </c>
      <c r="S31" s="70">
        <v>133070</v>
      </c>
      <c r="T31" s="65">
        <v>1</v>
      </c>
      <c r="U31" s="65" t="s">
        <v>2722</v>
      </c>
      <c r="V31" s="71">
        <v>9.37</v>
      </c>
      <c r="W31" s="552">
        <v>31966075.4</v>
      </c>
      <c r="X31" s="553">
        <v>3196607.54</v>
      </c>
      <c r="Y31" s="554">
        <v>0.1</v>
      </c>
    </row>
    <row r="32" spans="1:25" s="3" customFormat="1" ht="82.5" customHeight="1">
      <c r="A32" s="449"/>
      <c r="B32" s="452"/>
      <c r="C32" s="452"/>
      <c r="D32" s="452"/>
      <c r="E32" s="452"/>
      <c r="F32" s="431"/>
      <c r="G32" s="435"/>
      <c r="H32" s="435"/>
      <c r="I32" s="444"/>
      <c r="J32" s="442"/>
      <c r="K32" s="82">
        <v>3</v>
      </c>
      <c r="L32" s="73" t="s">
        <v>2071</v>
      </c>
      <c r="M32" s="73" t="s">
        <v>2071</v>
      </c>
      <c r="N32" s="83" t="s">
        <v>2742</v>
      </c>
      <c r="O32" s="18">
        <v>156</v>
      </c>
      <c r="P32" s="68">
        <v>10</v>
      </c>
      <c r="Q32" s="69" t="s">
        <v>2743</v>
      </c>
      <c r="R32" s="69" t="s">
        <v>2744</v>
      </c>
      <c r="S32" s="70">
        <f>913*0.3</f>
        <v>273.9</v>
      </c>
      <c r="T32" s="73">
        <v>1</v>
      </c>
      <c r="U32" s="73" t="s">
        <v>2722</v>
      </c>
      <c r="V32" s="76">
        <v>9.37</v>
      </c>
      <c r="W32" s="556">
        <v>10783.443</v>
      </c>
      <c r="X32" s="552">
        <v>1078.3443</v>
      </c>
      <c r="Y32" s="555">
        <v>0.1</v>
      </c>
    </row>
    <row r="33" spans="1:25" s="3" customFormat="1" ht="73.5" customHeight="1" thickBot="1">
      <c r="A33" s="450"/>
      <c r="B33" s="453"/>
      <c r="C33" s="453"/>
      <c r="D33" s="453"/>
      <c r="E33" s="453"/>
      <c r="F33" s="455"/>
      <c r="G33" s="415"/>
      <c r="H33" s="415"/>
      <c r="I33" s="456"/>
      <c r="J33" s="447"/>
      <c r="K33" s="84">
        <v>11</v>
      </c>
      <c r="L33" s="85" t="s">
        <v>2072</v>
      </c>
      <c r="M33" s="85" t="s">
        <v>2072</v>
      </c>
      <c r="N33" s="86" t="s">
        <v>2745</v>
      </c>
      <c r="O33" s="87">
        <v>679</v>
      </c>
      <c r="P33" s="88">
        <v>10</v>
      </c>
      <c r="Q33" s="89" t="s">
        <v>2746</v>
      </c>
      <c r="R33" s="89" t="s">
        <v>2747</v>
      </c>
      <c r="S33" s="90">
        <v>342</v>
      </c>
      <c r="T33" s="85">
        <v>1</v>
      </c>
      <c r="U33" s="85" t="s">
        <v>2722</v>
      </c>
      <c r="V33" s="91">
        <v>9.37</v>
      </c>
      <c r="W33" s="559">
        <v>23724.54</v>
      </c>
      <c r="X33" s="560">
        <v>2372.454</v>
      </c>
      <c r="Y33" s="561">
        <v>0.1</v>
      </c>
    </row>
    <row r="34" spans="1:25" s="157" customFormat="1" ht="12.75" thickBot="1" thickTop="1">
      <c r="A34" s="328" t="s">
        <v>2530</v>
      </c>
      <c r="B34" s="329"/>
      <c r="C34" s="329"/>
      <c r="D34" s="329"/>
      <c r="E34" s="329"/>
      <c r="F34" s="330"/>
      <c r="G34" s="331"/>
      <c r="H34" s="331"/>
      <c r="I34" s="333"/>
      <c r="J34" s="332"/>
      <c r="K34" s="334"/>
      <c r="L34" s="335"/>
      <c r="M34" s="335"/>
      <c r="N34" s="337"/>
      <c r="O34" s="330"/>
      <c r="P34" s="336"/>
      <c r="Q34" s="337"/>
      <c r="R34" s="337"/>
      <c r="S34" s="338"/>
      <c r="T34" s="335"/>
      <c r="U34" s="335"/>
      <c r="V34" s="339"/>
      <c r="W34" s="548"/>
      <c r="X34" s="548"/>
      <c r="Y34" s="549"/>
    </row>
    <row r="35" spans="1:25" s="157" customFormat="1" ht="12" customHeight="1" thickTop="1">
      <c r="A35" s="476" t="s">
        <v>2713</v>
      </c>
      <c r="B35" s="410"/>
      <c r="C35" s="412">
        <v>88.97</v>
      </c>
      <c r="D35" s="410"/>
      <c r="E35" s="412" t="s">
        <v>2715</v>
      </c>
      <c r="F35" s="419" t="s">
        <v>2716</v>
      </c>
      <c r="G35" s="416" t="s">
        <v>2735</v>
      </c>
      <c r="H35" s="416" t="s">
        <v>1024</v>
      </c>
      <c r="I35" s="463" t="s">
        <v>2284</v>
      </c>
      <c r="J35" s="436">
        <v>5</v>
      </c>
      <c r="K35" s="169">
        <v>2</v>
      </c>
      <c r="L35" s="169" t="s">
        <v>2073</v>
      </c>
      <c r="M35" s="169" t="s">
        <v>1031</v>
      </c>
      <c r="N35" s="170" t="s">
        <v>2737</v>
      </c>
      <c r="O35" s="171">
        <v>76</v>
      </c>
      <c r="P35" s="172">
        <v>1</v>
      </c>
      <c r="Q35" s="171" t="s">
        <v>2285</v>
      </c>
      <c r="R35" s="173" t="s">
        <v>2286</v>
      </c>
      <c r="S35" s="174">
        <v>65</v>
      </c>
      <c r="T35" s="169">
        <v>1</v>
      </c>
      <c r="U35" s="169" t="s">
        <v>2740</v>
      </c>
      <c r="V35" s="175">
        <v>9.37</v>
      </c>
      <c r="W35" s="562">
        <v>103.5385</v>
      </c>
      <c r="X35" s="562">
        <v>10.353850000000001</v>
      </c>
      <c r="Y35" s="563">
        <v>0.1</v>
      </c>
    </row>
    <row r="36" spans="1:25" s="157" customFormat="1" ht="22.5">
      <c r="A36" s="480"/>
      <c r="B36" s="481"/>
      <c r="C36" s="482"/>
      <c r="D36" s="481"/>
      <c r="E36" s="482"/>
      <c r="F36" s="420"/>
      <c r="G36" s="417"/>
      <c r="H36" s="417"/>
      <c r="I36" s="470"/>
      <c r="J36" s="437"/>
      <c r="K36" s="177">
        <v>2</v>
      </c>
      <c r="L36" s="177" t="s">
        <v>2074</v>
      </c>
      <c r="M36" s="177" t="s">
        <v>1032</v>
      </c>
      <c r="N36" s="178" t="s">
        <v>2287</v>
      </c>
      <c r="O36" s="179">
        <v>76</v>
      </c>
      <c r="P36" s="180">
        <v>3</v>
      </c>
      <c r="Q36" s="179" t="s">
        <v>2285</v>
      </c>
      <c r="R36" s="181" t="s">
        <v>2286</v>
      </c>
      <c r="S36" s="182">
        <v>65</v>
      </c>
      <c r="T36" s="177">
        <v>1</v>
      </c>
      <c r="U36" s="177" t="s">
        <v>2722</v>
      </c>
      <c r="V36" s="183">
        <v>9.37</v>
      </c>
      <c r="W36" s="564">
        <v>4904.9</v>
      </c>
      <c r="X36" s="564">
        <v>490.49</v>
      </c>
      <c r="Y36" s="565">
        <v>0.1</v>
      </c>
    </row>
    <row r="37" spans="1:25" s="157" customFormat="1" ht="23.25" thickBot="1">
      <c r="A37" s="477"/>
      <c r="B37" s="411"/>
      <c r="C37" s="411"/>
      <c r="D37" s="411"/>
      <c r="E37" s="411"/>
      <c r="F37" s="420"/>
      <c r="G37" s="417"/>
      <c r="H37" s="417"/>
      <c r="I37" s="464"/>
      <c r="J37" s="437"/>
      <c r="K37" s="185">
        <v>2</v>
      </c>
      <c r="L37" s="177" t="s">
        <v>2075</v>
      </c>
      <c r="M37" s="177" t="s">
        <v>1033</v>
      </c>
      <c r="N37" s="186" t="s">
        <v>2288</v>
      </c>
      <c r="O37" s="179">
        <v>76</v>
      </c>
      <c r="P37" s="187">
        <v>3</v>
      </c>
      <c r="Q37" s="179" t="s">
        <v>2285</v>
      </c>
      <c r="R37" s="181" t="s">
        <v>2286</v>
      </c>
      <c r="S37" s="188">
        <f>65</f>
        <v>65</v>
      </c>
      <c r="T37" s="177">
        <v>1</v>
      </c>
      <c r="U37" s="177" t="s">
        <v>2722</v>
      </c>
      <c r="V37" s="183">
        <v>9.37</v>
      </c>
      <c r="W37" s="564">
        <v>609.05</v>
      </c>
      <c r="X37" s="564">
        <v>60.905</v>
      </c>
      <c r="Y37" s="565">
        <v>0.1</v>
      </c>
    </row>
    <row r="38" spans="1:25" s="157" customFormat="1" ht="68.25" thickTop="1">
      <c r="A38" s="504" t="s">
        <v>2713</v>
      </c>
      <c r="B38" s="419"/>
      <c r="C38" s="407" t="s">
        <v>2232</v>
      </c>
      <c r="D38" s="419"/>
      <c r="E38" s="407" t="s">
        <v>2715</v>
      </c>
      <c r="F38" s="419" t="s">
        <v>2716</v>
      </c>
      <c r="G38" s="416" t="s">
        <v>2750</v>
      </c>
      <c r="H38" s="416" t="s">
        <v>1040</v>
      </c>
      <c r="I38" s="503" t="s">
        <v>2494</v>
      </c>
      <c r="J38" s="436">
        <v>8</v>
      </c>
      <c r="K38" s="301" t="s">
        <v>2493</v>
      </c>
      <c r="L38" s="169" t="s">
        <v>2076</v>
      </c>
      <c r="M38" s="169" t="s">
        <v>1041</v>
      </c>
      <c r="N38" s="170" t="s">
        <v>2737</v>
      </c>
      <c r="O38" s="201"/>
      <c r="P38" s="172">
        <v>1</v>
      </c>
      <c r="Q38" s="292" t="s">
        <v>2512</v>
      </c>
      <c r="R38" s="292" t="s">
        <v>2515</v>
      </c>
      <c r="S38" s="202">
        <v>63</v>
      </c>
      <c r="T38" s="169">
        <v>1</v>
      </c>
      <c r="U38" s="169" t="s">
        <v>2740</v>
      </c>
      <c r="V38" s="175">
        <v>9.37</v>
      </c>
      <c r="W38" s="562">
        <v>100.3527</v>
      </c>
      <c r="X38" s="562">
        <v>60.211619999999996</v>
      </c>
      <c r="Y38" s="563">
        <v>0.6</v>
      </c>
    </row>
    <row r="39" spans="1:25" s="157" customFormat="1" ht="34.5" thickBot="1">
      <c r="A39" s="496"/>
      <c r="B39" s="420"/>
      <c r="C39" s="408"/>
      <c r="D39" s="420"/>
      <c r="E39" s="408"/>
      <c r="F39" s="420"/>
      <c r="G39" s="417"/>
      <c r="H39" s="417"/>
      <c r="I39" s="506"/>
      <c r="J39" s="437"/>
      <c r="K39" s="302" t="s">
        <v>2493</v>
      </c>
      <c r="L39" s="243" t="s">
        <v>2077</v>
      </c>
      <c r="M39" s="243" t="s">
        <v>1042</v>
      </c>
      <c r="N39" s="240" t="s">
        <v>2497</v>
      </c>
      <c r="O39" s="241"/>
      <c r="P39" s="205">
        <v>6</v>
      </c>
      <c r="Q39" s="225" t="s">
        <v>2512</v>
      </c>
      <c r="R39" s="225"/>
      <c r="S39" s="206">
        <v>63</v>
      </c>
      <c r="T39" s="243">
        <v>1</v>
      </c>
      <c r="U39" s="243" t="s">
        <v>2722</v>
      </c>
      <c r="V39" s="253">
        <v>9.37</v>
      </c>
      <c r="W39" s="566">
        <v>6601.455</v>
      </c>
      <c r="X39" s="567">
        <v>3960.8729999999996</v>
      </c>
      <c r="Y39" s="568">
        <v>0.6</v>
      </c>
    </row>
    <row r="40" spans="1:25" s="157" customFormat="1" ht="12" customHeight="1" thickTop="1">
      <c r="A40" s="476" t="s">
        <v>2713</v>
      </c>
      <c r="B40" s="410"/>
      <c r="C40" s="412">
        <v>88.97</v>
      </c>
      <c r="D40" s="410"/>
      <c r="E40" s="412" t="s">
        <v>2715</v>
      </c>
      <c r="F40" s="419" t="s">
        <v>2716</v>
      </c>
      <c r="G40" s="416" t="s">
        <v>1591</v>
      </c>
      <c r="H40" s="416" t="s">
        <v>1591</v>
      </c>
      <c r="I40" s="492" t="s">
        <v>2290</v>
      </c>
      <c r="J40" s="436">
        <v>5</v>
      </c>
      <c r="K40" s="169">
        <v>2</v>
      </c>
      <c r="L40" s="169" t="s">
        <v>2078</v>
      </c>
      <c r="M40" s="169" t="s">
        <v>2078</v>
      </c>
      <c r="N40" s="170" t="s">
        <v>2737</v>
      </c>
      <c r="O40" s="171">
        <v>88.97</v>
      </c>
      <c r="P40" s="172">
        <v>1</v>
      </c>
      <c r="Q40" s="171" t="s">
        <v>2291</v>
      </c>
      <c r="R40" s="173" t="s">
        <v>2292</v>
      </c>
      <c r="S40" s="174">
        <f>2042*3</f>
        <v>6126</v>
      </c>
      <c r="T40" s="169">
        <v>1</v>
      </c>
      <c r="U40" s="169" t="s">
        <v>2740</v>
      </c>
      <c r="V40" s="175">
        <v>9.37</v>
      </c>
      <c r="W40" s="562">
        <v>9758.1054</v>
      </c>
      <c r="X40" s="562">
        <v>975.8105400000001</v>
      </c>
      <c r="Y40" s="563">
        <v>0.1</v>
      </c>
    </row>
    <row r="41" spans="1:25" s="157" customFormat="1" ht="45">
      <c r="A41" s="477"/>
      <c r="B41" s="411"/>
      <c r="C41" s="411"/>
      <c r="D41" s="411"/>
      <c r="E41" s="411"/>
      <c r="F41" s="420"/>
      <c r="G41" s="417"/>
      <c r="H41" s="417"/>
      <c r="I41" s="464"/>
      <c r="J41" s="437"/>
      <c r="K41" s="185">
        <v>2</v>
      </c>
      <c r="L41" s="177" t="s">
        <v>2079</v>
      </c>
      <c r="M41" s="177" t="s">
        <v>2079</v>
      </c>
      <c r="N41" s="186" t="s">
        <v>2293</v>
      </c>
      <c r="O41" s="179">
        <v>88</v>
      </c>
      <c r="P41" s="187">
        <v>10</v>
      </c>
      <c r="Q41" s="179" t="s">
        <v>2294</v>
      </c>
      <c r="R41" s="181" t="s">
        <v>2295</v>
      </c>
      <c r="S41" s="188">
        <f>2042*2</f>
        <v>4084</v>
      </c>
      <c r="T41" s="177">
        <v>1</v>
      </c>
      <c r="U41" s="177" t="s">
        <v>2722</v>
      </c>
      <c r="V41" s="183">
        <v>9.37</v>
      </c>
      <c r="W41" s="564">
        <v>38879.68</v>
      </c>
      <c r="X41" s="564">
        <v>3887.9680000000003</v>
      </c>
      <c r="Y41" s="565">
        <v>0.1</v>
      </c>
    </row>
    <row r="42" spans="1:25" s="157" customFormat="1" ht="56.25">
      <c r="A42" s="477"/>
      <c r="B42" s="411"/>
      <c r="C42" s="411"/>
      <c r="D42" s="411"/>
      <c r="E42" s="411"/>
      <c r="F42" s="420"/>
      <c r="G42" s="417"/>
      <c r="H42" s="417"/>
      <c r="I42" s="464"/>
      <c r="J42" s="437"/>
      <c r="K42" s="185">
        <v>2</v>
      </c>
      <c r="L42" s="177" t="s">
        <v>2080</v>
      </c>
      <c r="M42" s="177" t="s">
        <v>2080</v>
      </c>
      <c r="N42" s="186" t="s">
        <v>2296</v>
      </c>
      <c r="O42" s="179">
        <v>89</v>
      </c>
      <c r="P42" s="187">
        <v>4</v>
      </c>
      <c r="Q42" s="179" t="s">
        <v>2297</v>
      </c>
      <c r="R42" s="181" t="s">
        <v>2298</v>
      </c>
      <c r="S42" s="188">
        <f>2042*1*3</f>
        <v>6126</v>
      </c>
      <c r="T42" s="177">
        <v>1</v>
      </c>
      <c r="U42" s="177" t="s">
        <v>2722</v>
      </c>
      <c r="V42" s="183">
        <v>9.37</v>
      </c>
      <c r="W42" s="564">
        <v>57706.92</v>
      </c>
      <c r="X42" s="564">
        <v>5770.692</v>
      </c>
      <c r="Y42" s="565">
        <v>0.1</v>
      </c>
    </row>
    <row r="43" spans="1:25" s="157" customFormat="1" ht="45.75" customHeight="1" thickBot="1">
      <c r="A43" s="495"/>
      <c r="B43" s="494"/>
      <c r="C43" s="494"/>
      <c r="D43" s="494"/>
      <c r="E43" s="494"/>
      <c r="F43" s="421"/>
      <c r="G43" s="418"/>
      <c r="H43" s="418"/>
      <c r="I43" s="471"/>
      <c r="J43" s="438"/>
      <c r="K43" s="193">
        <v>2</v>
      </c>
      <c r="L43" s="193" t="s">
        <v>2081</v>
      </c>
      <c r="M43" s="193" t="s">
        <v>2081</v>
      </c>
      <c r="N43" s="194" t="s">
        <v>2299</v>
      </c>
      <c r="O43" s="195">
        <v>97</v>
      </c>
      <c r="P43" s="196">
        <v>4</v>
      </c>
      <c r="Q43" s="195" t="s">
        <v>2300</v>
      </c>
      <c r="R43" s="197" t="s">
        <v>2301</v>
      </c>
      <c r="S43" s="198">
        <v>408</v>
      </c>
      <c r="T43" s="193">
        <v>1</v>
      </c>
      <c r="U43" s="193" t="s">
        <v>2722</v>
      </c>
      <c r="V43" s="199">
        <v>9.37</v>
      </c>
      <c r="W43" s="569">
        <v>7666.32</v>
      </c>
      <c r="X43" s="569">
        <v>766.6320000000001</v>
      </c>
      <c r="Y43" s="570">
        <v>0.1</v>
      </c>
    </row>
    <row r="44" spans="1:25" s="157" customFormat="1" ht="34.5" customHeight="1" thickTop="1">
      <c r="A44" s="476" t="s">
        <v>2713</v>
      </c>
      <c r="B44" s="410"/>
      <c r="C44" s="412">
        <v>98</v>
      </c>
      <c r="D44" s="410"/>
      <c r="E44" s="412" t="s">
        <v>2715</v>
      </c>
      <c r="F44" s="419" t="s">
        <v>2716</v>
      </c>
      <c r="G44" s="416" t="s">
        <v>1597</v>
      </c>
      <c r="H44" s="416" t="s">
        <v>1597</v>
      </c>
      <c r="I44" s="492" t="s">
        <v>2304</v>
      </c>
      <c r="J44" s="436">
        <v>8</v>
      </c>
      <c r="K44" s="169">
        <v>2</v>
      </c>
      <c r="L44" s="169" t="s">
        <v>2082</v>
      </c>
      <c r="M44" s="169" t="s">
        <v>2082</v>
      </c>
      <c r="N44" s="170" t="s">
        <v>2737</v>
      </c>
      <c r="O44" s="201">
        <v>98</v>
      </c>
      <c r="P44" s="172">
        <v>1</v>
      </c>
      <c r="Q44" s="201" t="s">
        <v>2305</v>
      </c>
      <c r="R44" s="201" t="s">
        <v>2306</v>
      </c>
      <c r="S44" s="202">
        <v>102</v>
      </c>
      <c r="T44" s="169">
        <v>1</v>
      </c>
      <c r="U44" s="169" t="s">
        <v>2740</v>
      </c>
      <c r="V44" s="175">
        <v>9.37</v>
      </c>
      <c r="W44" s="562">
        <v>162.4758</v>
      </c>
      <c r="X44" s="562">
        <v>97.48548</v>
      </c>
      <c r="Y44" s="563">
        <v>0.6</v>
      </c>
    </row>
    <row r="45" spans="1:25" s="157" customFormat="1" ht="34.5" thickBot="1">
      <c r="A45" s="477"/>
      <c r="B45" s="411"/>
      <c r="C45" s="411"/>
      <c r="D45" s="411"/>
      <c r="E45" s="411"/>
      <c r="F45" s="420"/>
      <c r="G45" s="418"/>
      <c r="H45" s="418"/>
      <c r="I45" s="464"/>
      <c r="J45" s="437"/>
      <c r="K45" s="185">
        <v>2</v>
      </c>
      <c r="L45" s="185" t="s">
        <v>2083</v>
      </c>
      <c r="M45" s="185" t="s">
        <v>2083</v>
      </c>
      <c r="N45" s="203" t="s">
        <v>2307</v>
      </c>
      <c r="O45" s="204">
        <v>98</v>
      </c>
      <c r="P45" s="205">
        <v>10</v>
      </c>
      <c r="Q45" s="204" t="s">
        <v>2305</v>
      </c>
      <c r="R45" s="204" t="s">
        <v>2306</v>
      </c>
      <c r="S45" s="206">
        <v>102</v>
      </c>
      <c r="T45" s="185">
        <v>1</v>
      </c>
      <c r="U45" s="185" t="s">
        <v>2722</v>
      </c>
      <c r="V45" s="207">
        <v>9.37</v>
      </c>
      <c r="W45" s="566">
        <v>8304.84</v>
      </c>
      <c r="X45" s="566">
        <v>4982.9039999999995</v>
      </c>
      <c r="Y45" s="571">
        <v>0.6</v>
      </c>
    </row>
    <row r="46" spans="1:25" s="157" customFormat="1" ht="12.75" thickBot="1" thickTop="1">
      <c r="A46" s="328" t="s">
        <v>2531</v>
      </c>
      <c r="B46" s="329"/>
      <c r="C46" s="329"/>
      <c r="D46" s="329"/>
      <c r="E46" s="329"/>
      <c r="F46" s="330"/>
      <c r="G46" s="331"/>
      <c r="H46" s="331"/>
      <c r="I46" s="333"/>
      <c r="J46" s="332"/>
      <c r="K46" s="334"/>
      <c r="L46" s="335"/>
      <c r="M46" s="335"/>
      <c r="N46" s="337"/>
      <c r="O46" s="330"/>
      <c r="P46" s="336"/>
      <c r="Q46" s="337"/>
      <c r="R46" s="337"/>
      <c r="S46" s="338"/>
      <c r="T46" s="335"/>
      <c r="U46" s="335"/>
      <c r="V46" s="339"/>
      <c r="W46" s="548"/>
      <c r="X46" s="548"/>
      <c r="Y46" s="549"/>
    </row>
    <row r="47" spans="1:25" s="157" customFormat="1" ht="12" customHeight="1" thickTop="1">
      <c r="A47" s="476" t="s">
        <v>2713</v>
      </c>
      <c r="B47" s="410"/>
      <c r="C47" s="412">
        <v>88.97</v>
      </c>
      <c r="D47" s="410"/>
      <c r="E47" s="412" t="s">
        <v>2715</v>
      </c>
      <c r="F47" s="419" t="s">
        <v>2716</v>
      </c>
      <c r="G47" s="416" t="s">
        <v>1603</v>
      </c>
      <c r="H47" s="416" t="s">
        <v>1025</v>
      </c>
      <c r="I47" s="463" t="s">
        <v>2308</v>
      </c>
      <c r="J47" s="436">
        <v>5</v>
      </c>
      <c r="K47" s="169">
        <v>3</v>
      </c>
      <c r="L47" s="169" t="s">
        <v>2084</v>
      </c>
      <c r="M47" s="169" t="s">
        <v>1027</v>
      </c>
      <c r="N47" s="170" t="s">
        <v>2737</v>
      </c>
      <c r="O47" s="171">
        <v>135</v>
      </c>
      <c r="P47" s="172">
        <v>1</v>
      </c>
      <c r="Q47" s="171" t="s">
        <v>2309</v>
      </c>
      <c r="R47" s="173" t="s">
        <v>2286</v>
      </c>
      <c r="S47" s="174">
        <v>36</v>
      </c>
      <c r="T47" s="169">
        <v>1</v>
      </c>
      <c r="U47" s="169" t="s">
        <v>2740</v>
      </c>
      <c r="V47" s="175">
        <v>9.37</v>
      </c>
      <c r="W47" s="562">
        <v>57.3444</v>
      </c>
      <c r="X47" s="562">
        <v>5.73444</v>
      </c>
      <c r="Y47" s="563">
        <v>0.1</v>
      </c>
    </row>
    <row r="48" spans="1:25" s="157" customFormat="1" ht="11.25">
      <c r="A48" s="480"/>
      <c r="B48" s="481"/>
      <c r="C48" s="482"/>
      <c r="D48" s="481"/>
      <c r="E48" s="482"/>
      <c r="F48" s="420"/>
      <c r="G48" s="417"/>
      <c r="H48" s="417"/>
      <c r="I48" s="470"/>
      <c r="J48" s="437"/>
      <c r="K48" s="177">
        <v>3</v>
      </c>
      <c r="L48" s="177" t="s">
        <v>2085</v>
      </c>
      <c r="M48" s="177" t="s">
        <v>1028</v>
      </c>
      <c r="N48" s="186" t="s">
        <v>2310</v>
      </c>
      <c r="O48" s="179">
        <v>135</v>
      </c>
      <c r="P48" s="187">
        <v>3</v>
      </c>
      <c r="Q48" s="179" t="s">
        <v>2309</v>
      </c>
      <c r="R48" s="181" t="s">
        <v>2286</v>
      </c>
      <c r="S48" s="188">
        <v>36</v>
      </c>
      <c r="T48" s="177">
        <v>1</v>
      </c>
      <c r="U48" s="177" t="s">
        <v>2722</v>
      </c>
      <c r="V48" s="183">
        <v>9.37</v>
      </c>
      <c r="W48" s="564">
        <v>2716.56</v>
      </c>
      <c r="X48" s="564">
        <v>271.656</v>
      </c>
      <c r="Y48" s="565">
        <v>0.1</v>
      </c>
    </row>
    <row r="49" spans="1:25" s="157" customFormat="1" ht="11.25">
      <c r="A49" s="477"/>
      <c r="B49" s="411"/>
      <c r="C49" s="411"/>
      <c r="D49" s="411"/>
      <c r="E49" s="411"/>
      <c r="F49" s="420"/>
      <c r="G49" s="417"/>
      <c r="H49" s="417"/>
      <c r="I49" s="464"/>
      <c r="J49" s="437"/>
      <c r="K49" s="185">
        <v>3</v>
      </c>
      <c r="L49" s="177" t="s">
        <v>2086</v>
      </c>
      <c r="M49" s="177" t="s">
        <v>1029</v>
      </c>
      <c r="N49" s="186" t="s">
        <v>2311</v>
      </c>
      <c r="O49" s="179">
        <v>135</v>
      </c>
      <c r="P49" s="187">
        <v>3</v>
      </c>
      <c r="Q49" s="179" t="s">
        <v>2309</v>
      </c>
      <c r="R49" s="181" t="s">
        <v>2286</v>
      </c>
      <c r="S49" s="188">
        <v>36</v>
      </c>
      <c r="T49" s="177">
        <v>1</v>
      </c>
      <c r="U49" s="177" t="s">
        <v>2722</v>
      </c>
      <c r="V49" s="183">
        <v>9.37</v>
      </c>
      <c r="W49" s="564">
        <v>337.32</v>
      </c>
      <c r="X49" s="564">
        <v>33.732</v>
      </c>
      <c r="Y49" s="565">
        <v>0.1</v>
      </c>
    </row>
    <row r="50" spans="1:25" s="157" customFormat="1" ht="23.25" thickBot="1">
      <c r="A50" s="495"/>
      <c r="B50" s="494"/>
      <c r="C50" s="494"/>
      <c r="D50" s="494"/>
      <c r="E50" s="494"/>
      <c r="F50" s="421"/>
      <c r="G50" s="418"/>
      <c r="H50" s="418"/>
      <c r="I50" s="471"/>
      <c r="J50" s="437"/>
      <c r="K50" s="193">
        <v>3</v>
      </c>
      <c r="L50" s="193" t="s">
        <v>2087</v>
      </c>
      <c r="M50" s="193" t="s">
        <v>1030</v>
      </c>
      <c r="N50" s="194" t="s">
        <v>2289</v>
      </c>
      <c r="O50" s="195">
        <v>136</v>
      </c>
      <c r="P50" s="196">
        <v>10</v>
      </c>
      <c r="Q50" s="195" t="s">
        <v>2309</v>
      </c>
      <c r="R50" s="197" t="s">
        <v>2286</v>
      </c>
      <c r="S50" s="198">
        <v>36</v>
      </c>
      <c r="T50" s="193">
        <v>1</v>
      </c>
      <c r="U50" s="193" t="s">
        <v>2722</v>
      </c>
      <c r="V50" s="199">
        <v>9.37</v>
      </c>
      <c r="W50" s="569">
        <v>3940.92</v>
      </c>
      <c r="X50" s="569">
        <v>2364.552</v>
      </c>
      <c r="Y50" s="570">
        <v>0.6</v>
      </c>
    </row>
    <row r="51" spans="1:25" s="157" customFormat="1" ht="68.25" thickTop="1">
      <c r="A51" s="504" t="s">
        <v>2713</v>
      </c>
      <c r="B51" s="419"/>
      <c r="C51" s="407" t="s">
        <v>2232</v>
      </c>
      <c r="D51" s="419"/>
      <c r="E51" s="407" t="s">
        <v>2715</v>
      </c>
      <c r="F51" s="419" t="s">
        <v>2716</v>
      </c>
      <c r="G51" s="416" t="s">
        <v>2219</v>
      </c>
      <c r="H51" s="416" t="s">
        <v>1043</v>
      </c>
      <c r="I51" s="503" t="s">
        <v>2496</v>
      </c>
      <c r="J51" s="436">
        <v>8</v>
      </c>
      <c r="K51" s="301" t="s">
        <v>2495</v>
      </c>
      <c r="L51" s="169" t="s">
        <v>2088</v>
      </c>
      <c r="M51" s="169" t="s">
        <v>1044</v>
      </c>
      <c r="N51" s="170" t="s">
        <v>2737</v>
      </c>
      <c r="O51" s="201"/>
      <c r="P51" s="172">
        <v>1</v>
      </c>
      <c r="Q51" s="292" t="s">
        <v>2513</v>
      </c>
      <c r="R51" s="292" t="s">
        <v>2514</v>
      </c>
      <c r="S51" s="202">
        <v>35</v>
      </c>
      <c r="T51" s="169">
        <v>1</v>
      </c>
      <c r="U51" s="169" t="s">
        <v>2740</v>
      </c>
      <c r="V51" s="175">
        <v>9.37</v>
      </c>
      <c r="W51" s="562">
        <v>55.7515</v>
      </c>
      <c r="X51" s="562">
        <v>33.4509</v>
      </c>
      <c r="Y51" s="563">
        <v>0.6</v>
      </c>
    </row>
    <row r="52" spans="1:25" s="157" customFormat="1" ht="156" customHeight="1" thickBot="1">
      <c r="A52" s="496"/>
      <c r="B52" s="420"/>
      <c r="C52" s="408"/>
      <c r="D52" s="420"/>
      <c r="E52" s="408"/>
      <c r="F52" s="420"/>
      <c r="G52" s="417"/>
      <c r="H52" s="417"/>
      <c r="I52" s="506"/>
      <c r="J52" s="437"/>
      <c r="K52" s="302" t="s">
        <v>2495</v>
      </c>
      <c r="L52" s="243" t="s">
        <v>2089</v>
      </c>
      <c r="M52" s="243" t="s">
        <v>1045</v>
      </c>
      <c r="N52" s="240" t="s">
        <v>2502</v>
      </c>
      <c r="O52" s="241"/>
      <c r="P52" s="205">
        <v>6</v>
      </c>
      <c r="Q52" s="225" t="s">
        <v>2513</v>
      </c>
      <c r="R52" s="225"/>
      <c r="S52" s="206">
        <v>35</v>
      </c>
      <c r="T52" s="243">
        <v>1</v>
      </c>
      <c r="U52" s="243" t="s">
        <v>2722</v>
      </c>
      <c r="V52" s="253">
        <v>9.37</v>
      </c>
      <c r="W52" s="566">
        <v>3676.225</v>
      </c>
      <c r="X52" s="567">
        <v>2205.735</v>
      </c>
      <c r="Y52" s="568">
        <v>0.6</v>
      </c>
    </row>
    <row r="53" spans="1:25" s="157" customFormat="1" ht="23.25" customHeight="1" thickTop="1">
      <c r="A53" s="476" t="s">
        <v>2713</v>
      </c>
      <c r="B53" s="410"/>
      <c r="C53" s="412">
        <v>88.97</v>
      </c>
      <c r="D53" s="410"/>
      <c r="E53" s="412" t="s">
        <v>2715</v>
      </c>
      <c r="F53" s="419" t="s">
        <v>2716</v>
      </c>
      <c r="G53" s="416" t="s">
        <v>2227</v>
      </c>
      <c r="H53" s="416" t="s">
        <v>1603</v>
      </c>
      <c r="I53" s="492" t="s">
        <v>2312</v>
      </c>
      <c r="J53" s="436">
        <v>5</v>
      </c>
      <c r="K53" s="169">
        <v>3</v>
      </c>
      <c r="L53" s="169" t="s">
        <v>2090</v>
      </c>
      <c r="M53" s="169" t="s">
        <v>2084</v>
      </c>
      <c r="N53" s="170" t="s">
        <v>2737</v>
      </c>
      <c r="O53" s="171">
        <v>140</v>
      </c>
      <c r="P53" s="172">
        <v>1</v>
      </c>
      <c r="Q53" s="171" t="s">
        <v>2313</v>
      </c>
      <c r="R53" s="173" t="s">
        <v>2314</v>
      </c>
      <c r="S53" s="174">
        <v>457</v>
      </c>
      <c r="T53" s="169">
        <v>1</v>
      </c>
      <c r="U53" s="169" t="s">
        <v>2740</v>
      </c>
      <c r="V53" s="175">
        <v>9.37</v>
      </c>
      <c r="W53" s="562">
        <v>727.9553</v>
      </c>
      <c r="X53" s="562">
        <v>72.79553</v>
      </c>
      <c r="Y53" s="563">
        <v>0.1</v>
      </c>
    </row>
    <row r="54" spans="1:25" s="157" customFormat="1" ht="45.75" thickBot="1">
      <c r="A54" s="495"/>
      <c r="B54" s="494"/>
      <c r="C54" s="494"/>
      <c r="D54" s="494"/>
      <c r="E54" s="494"/>
      <c r="F54" s="421"/>
      <c r="G54" s="418"/>
      <c r="H54" s="418"/>
      <c r="I54" s="471"/>
      <c r="J54" s="437"/>
      <c r="K54" s="193">
        <v>3</v>
      </c>
      <c r="L54" s="193" t="s">
        <v>2091</v>
      </c>
      <c r="M54" s="193" t="s">
        <v>2085</v>
      </c>
      <c r="N54" s="194" t="s">
        <v>2315</v>
      </c>
      <c r="O54" s="195">
        <v>140</v>
      </c>
      <c r="P54" s="196">
        <v>4</v>
      </c>
      <c r="Q54" s="195" t="s">
        <v>2313</v>
      </c>
      <c r="R54" s="197" t="s">
        <v>2314</v>
      </c>
      <c r="S54" s="198">
        <v>457</v>
      </c>
      <c r="T54" s="193">
        <v>1</v>
      </c>
      <c r="U54" s="193" t="s">
        <v>2722</v>
      </c>
      <c r="V54" s="199">
        <v>9.37</v>
      </c>
      <c r="W54" s="569">
        <v>4510.59</v>
      </c>
      <c r="X54" s="569">
        <v>451.05899999999997</v>
      </c>
      <c r="Y54" s="570">
        <v>0.1</v>
      </c>
    </row>
    <row r="55" spans="1:25" s="157" customFormat="1" ht="34.5" customHeight="1" thickTop="1">
      <c r="A55" s="497" t="s">
        <v>2713</v>
      </c>
      <c r="B55" s="499"/>
      <c r="C55" s="501">
        <v>146.148</v>
      </c>
      <c r="D55" s="499"/>
      <c r="E55" s="501" t="s">
        <v>2715</v>
      </c>
      <c r="F55" s="502" t="s">
        <v>2716</v>
      </c>
      <c r="G55" s="423" t="s">
        <v>2223</v>
      </c>
      <c r="H55" s="423" t="s">
        <v>2219</v>
      </c>
      <c r="I55" s="489" t="s">
        <v>2318</v>
      </c>
      <c r="J55" s="491">
        <v>8</v>
      </c>
      <c r="K55" s="210">
        <v>3</v>
      </c>
      <c r="L55" s="210" t="s">
        <v>2092</v>
      </c>
      <c r="M55" s="210" t="s">
        <v>2088</v>
      </c>
      <c r="N55" s="211" t="s">
        <v>2737</v>
      </c>
      <c r="O55" s="212">
        <v>148</v>
      </c>
      <c r="P55" s="213">
        <v>1</v>
      </c>
      <c r="Q55" s="212" t="s">
        <v>2319</v>
      </c>
      <c r="R55" s="212" t="s">
        <v>2320</v>
      </c>
      <c r="S55" s="214">
        <v>9</v>
      </c>
      <c r="T55" s="210">
        <v>1</v>
      </c>
      <c r="U55" s="210" t="s">
        <v>2740</v>
      </c>
      <c r="V55" s="215">
        <v>9.37</v>
      </c>
      <c r="W55" s="572">
        <v>14.3361</v>
      </c>
      <c r="X55" s="572">
        <v>8.601659999999999</v>
      </c>
      <c r="Y55" s="573">
        <v>0.6</v>
      </c>
    </row>
    <row r="56" spans="1:25" s="157" customFormat="1" ht="57" thickBot="1">
      <c r="A56" s="498"/>
      <c r="B56" s="500"/>
      <c r="C56" s="500"/>
      <c r="D56" s="500"/>
      <c r="E56" s="500"/>
      <c r="F56" s="502"/>
      <c r="G56" s="424"/>
      <c r="H56" s="424"/>
      <c r="I56" s="490"/>
      <c r="J56" s="491"/>
      <c r="K56" s="216">
        <v>3</v>
      </c>
      <c r="L56" s="216" t="s">
        <v>2093</v>
      </c>
      <c r="M56" s="216" t="s">
        <v>2089</v>
      </c>
      <c r="N56" s="217" t="s">
        <v>2321</v>
      </c>
      <c r="O56" s="218">
        <v>148</v>
      </c>
      <c r="P56" s="219">
        <v>10</v>
      </c>
      <c r="Q56" s="218" t="s">
        <v>2319</v>
      </c>
      <c r="R56" s="218" t="s">
        <v>2320</v>
      </c>
      <c r="S56" s="220">
        <v>9</v>
      </c>
      <c r="T56" s="216">
        <v>1</v>
      </c>
      <c r="U56" s="216" t="s">
        <v>2722</v>
      </c>
      <c r="V56" s="221">
        <v>9.37</v>
      </c>
      <c r="W56" s="574">
        <v>732.78</v>
      </c>
      <c r="X56" s="574">
        <v>439.66799999999995</v>
      </c>
      <c r="Y56" s="575">
        <v>0.6</v>
      </c>
    </row>
    <row r="57" spans="1:25" s="157" customFormat="1" ht="12.75" thickBot="1" thickTop="1">
      <c r="A57" s="328" t="s">
        <v>2532</v>
      </c>
      <c r="B57" s="329"/>
      <c r="C57" s="329"/>
      <c r="D57" s="329"/>
      <c r="E57" s="329"/>
      <c r="F57" s="330"/>
      <c r="G57" s="331"/>
      <c r="H57" s="331"/>
      <c r="I57" s="333"/>
      <c r="J57" s="332"/>
      <c r="K57" s="334"/>
      <c r="L57" s="335"/>
      <c r="M57" s="335"/>
      <c r="N57" s="337"/>
      <c r="O57" s="330"/>
      <c r="P57" s="336"/>
      <c r="Q57" s="337"/>
      <c r="R57" s="337"/>
      <c r="S57" s="338"/>
      <c r="T57" s="335"/>
      <c r="U57" s="335"/>
      <c r="V57" s="339"/>
      <c r="W57" s="548"/>
      <c r="X57" s="548"/>
      <c r="Y57" s="549"/>
    </row>
    <row r="58" spans="1:25" s="157" customFormat="1" ht="23.25" customHeight="1" thickTop="1">
      <c r="A58" s="476" t="s">
        <v>2236</v>
      </c>
      <c r="B58" s="410"/>
      <c r="C58" s="412">
        <v>165</v>
      </c>
      <c r="D58" s="410"/>
      <c r="E58" s="412" t="s">
        <v>2715</v>
      </c>
      <c r="F58" s="419" t="s">
        <v>2716</v>
      </c>
      <c r="G58" s="416" t="s">
        <v>2233</v>
      </c>
      <c r="H58" s="416" t="s">
        <v>2227</v>
      </c>
      <c r="I58" s="492" t="s">
        <v>2324</v>
      </c>
      <c r="J58" s="436">
        <v>2</v>
      </c>
      <c r="K58" s="169">
        <v>4</v>
      </c>
      <c r="L58" s="176" t="s">
        <v>2094</v>
      </c>
      <c r="M58" s="176" t="s">
        <v>2090</v>
      </c>
      <c r="N58" s="170" t="s">
        <v>2737</v>
      </c>
      <c r="O58" s="201">
        <v>158</v>
      </c>
      <c r="P58" s="172">
        <v>1</v>
      </c>
      <c r="Q58" s="201" t="s">
        <v>2325</v>
      </c>
      <c r="R58" s="201" t="s">
        <v>2326</v>
      </c>
      <c r="S58" s="222">
        <v>0</v>
      </c>
      <c r="T58" s="223">
        <v>1</v>
      </c>
      <c r="U58" s="176" t="s">
        <v>2740</v>
      </c>
      <c r="V58" s="175">
        <v>9.37</v>
      </c>
      <c r="W58" s="576">
        <v>0</v>
      </c>
      <c r="X58" s="576">
        <v>0</v>
      </c>
      <c r="Y58" s="565">
        <v>0.1</v>
      </c>
    </row>
    <row r="59" spans="1:25" s="157" customFormat="1" ht="22.5">
      <c r="A59" s="496"/>
      <c r="B59" s="420"/>
      <c r="C59" s="408"/>
      <c r="D59" s="420"/>
      <c r="E59" s="408"/>
      <c r="F59" s="420"/>
      <c r="G59" s="417"/>
      <c r="H59" s="417"/>
      <c r="I59" s="493"/>
      <c r="J59" s="437"/>
      <c r="K59" s="224">
        <v>4</v>
      </c>
      <c r="L59" s="191" t="s">
        <v>2095</v>
      </c>
      <c r="M59" s="191" t="s">
        <v>2091</v>
      </c>
      <c r="N59" s="225" t="s">
        <v>2327</v>
      </c>
      <c r="O59" s="226">
        <v>158</v>
      </c>
      <c r="P59" s="227">
        <v>3</v>
      </c>
      <c r="Q59" s="226" t="s">
        <v>2325</v>
      </c>
      <c r="R59" s="226" t="s">
        <v>2326</v>
      </c>
      <c r="S59" s="188">
        <v>0</v>
      </c>
      <c r="T59" s="228">
        <v>1</v>
      </c>
      <c r="U59" s="184" t="s">
        <v>2722</v>
      </c>
      <c r="V59" s="183">
        <v>9.37</v>
      </c>
      <c r="W59" s="577">
        <v>0</v>
      </c>
      <c r="X59" s="577">
        <v>0</v>
      </c>
      <c r="Y59" s="565">
        <v>0.1</v>
      </c>
    </row>
    <row r="60" spans="1:25" s="157" customFormat="1" ht="23.25" thickBot="1">
      <c r="A60" s="495"/>
      <c r="B60" s="494"/>
      <c r="C60" s="494"/>
      <c r="D60" s="494"/>
      <c r="E60" s="494"/>
      <c r="F60" s="421"/>
      <c r="G60" s="418"/>
      <c r="H60" s="418"/>
      <c r="I60" s="471"/>
      <c r="J60" s="438"/>
      <c r="K60" s="193">
        <v>4</v>
      </c>
      <c r="L60" s="229" t="s">
        <v>2096</v>
      </c>
      <c r="M60" s="229" t="s">
        <v>1067</v>
      </c>
      <c r="N60" s="230" t="s">
        <v>2328</v>
      </c>
      <c r="O60" s="195">
        <v>158</v>
      </c>
      <c r="P60" s="196">
        <v>3</v>
      </c>
      <c r="Q60" s="195" t="s">
        <v>2325</v>
      </c>
      <c r="R60" s="195" t="s">
        <v>2326</v>
      </c>
      <c r="S60" s="198">
        <v>0</v>
      </c>
      <c r="T60" s="231">
        <v>1</v>
      </c>
      <c r="U60" s="200" t="s">
        <v>2722</v>
      </c>
      <c r="V60" s="199">
        <v>9.37</v>
      </c>
      <c r="W60" s="578">
        <v>0</v>
      </c>
      <c r="X60" s="578">
        <v>0</v>
      </c>
      <c r="Y60" s="571">
        <v>0.1</v>
      </c>
    </row>
    <row r="61" spans="1:25" s="157" customFormat="1" ht="12" customHeight="1" thickTop="1">
      <c r="A61" s="476" t="s">
        <v>2236</v>
      </c>
      <c r="B61" s="410"/>
      <c r="C61" s="412">
        <v>165</v>
      </c>
      <c r="D61" s="410"/>
      <c r="E61" s="412" t="s">
        <v>2715</v>
      </c>
      <c r="F61" s="419" t="s">
        <v>2716</v>
      </c>
      <c r="G61" s="416" t="s">
        <v>2238</v>
      </c>
      <c r="H61" s="416" t="s">
        <v>2223</v>
      </c>
      <c r="I61" s="492" t="s">
        <v>2329</v>
      </c>
      <c r="J61" s="436">
        <v>2</v>
      </c>
      <c r="K61" s="169">
        <v>4</v>
      </c>
      <c r="L61" s="176" t="s">
        <v>2097</v>
      </c>
      <c r="M61" s="176" t="s">
        <v>2092</v>
      </c>
      <c r="N61" s="170" t="s">
        <v>2737</v>
      </c>
      <c r="O61" s="201">
        <v>165</v>
      </c>
      <c r="P61" s="172">
        <v>1</v>
      </c>
      <c r="Q61" s="201" t="s">
        <v>2330</v>
      </c>
      <c r="R61" s="201" t="s">
        <v>2326</v>
      </c>
      <c r="S61" s="222">
        <v>10</v>
      </c>
      <c r="T61" s="223">
        <v>1</v>
      </c>
      <c r="U61" s="176" t="s">
        <v>2740</v>
      </c>
      <c r="V61" s="175">
        <v>9.37</v>
      </c>
      <c r="W61" s="576">
        <v>15.929</v>
      </c>
      <c r="X61" s="576">
        <v>1.5929000000000002</v>
      </c>
      <c r="Y61" s="579">
        <v>0.1</v>
      </c>
    </row>
    <row r="62" spans="1:25" s="157" customFormat="1" ht="22.5">
      <c r="A62" s="496"/>
      <c r="B62" s="420"/>
      <c r="C62" s="408"/>
      <c r="D62" s="420"/>
      <c r="E62" s="408"/>
      <c r="F62" s="420"/>
      <c r="G62" s="417"/>
      <c r="H62" s="417"/>
      <c r="I62" s="493"/>
      <c r="J62" s="437"/>
      <c r="K62" s="224">
        <v>4</v>
      </c>
      <c r="L62" s="233" t="s">
        <v>2098</v>
      </c>
      <c r="M62" s="233" t="s">
        <v>2093</v>
      </c>
      <c r="N62" s="234" t="s">
        <v>2331</v>
      </c>
      <c r="O62" s="226">
        <v>161</v>
      </c>
      <c r="P62" s="227">
        <v>3</v>
      </c>
      <c r="Q62" s="226" t="s">
        <v>2330</v>
      </c>
      <c r="R62" s="226" t="s">
        <v>2326</v>
      </c>
      <c r="S62" s="235">
        <v>10</v>
      </c>
      <c r="T62" s="236">
        <v>1</v>
      </c>
      <c r="U62" s="233" t="s">
        <v>2722</v>
      </c>
      <c r="V62" s="237">
        <v>9.37</v>
      </c>
      <c r="W62" s="577">
        <v>374.8</v>
      </c>
      <c r="X62" s="577">
        <v>37.48</v>
      </c>
      <c r="Y62" s="579">
        <v>0.1</v>
      </c>
    </row>
    <row r="63" spans="1:25" s="157" customFormat="1" ht="57" thickBot="1">
      <c r="A63" s="495"/>
      <c r="B63" s="494"/>
      <c r="C63" s="494"/>
      <c r="D63" s="494"/>
      <c r="E63" s="494"/>
      <c r="F63" s="421"/>
      <c r="G63" s="418"/>
      <c r="H63" s="418"/>
      <c r="I63" s="471"/>
      <c r="J63" s="438"/>
      <c r="K63" s="193">
        <v>4</v>
      </c>
      <c r="L63" s="200" t="s">
        <v>2099</v>
      </c>
      <c r="M63" s="200" t="s">
        <v>1068</v>
      </c>
      <c r="N63" s="238" t="s">
        <v>2332</v>
      </c>
      <c r="O63" s="195">
        <v>162</v>
      </c>
      <c r="P63" s="196">
        <v>3</v>
      </c>
      <c r="Q63" s="195" t="s">
        <v>2313</v>
      </c>
      <c r="R63" s="195" t="s">
        <v>2326</v>
      </c>
      <c r="S63" s="198">
        <v>10</v>
      </c>
      <c r="T63" s="231">
        <v>1</v>
      </c>
      <c r="U63" s="200" t="s">
        <v>2722</v>
      </c>
      <c r="V63" s="199">
        <v>9.37</v>
      </c>
      <c r="W63" s="578">
        <v>377.3</v>
      </c>
      <c r="X63" s="578">
        <v>37.73</v>
      </c>
      <c r="Y63" s="579">
        <v>0.1</v>
      </c>
    </row>
    <row r="64" spans="1:25" s="157" customFormat="1" ht="12" customHeight="1" thickTop="1">
      <c r="A64" s="476" t="s">
        <v>2236</v>
      </c>
      <c r="B64" s="410"/>
      <c r="C64" s="412">
        <v>165</v>
      </c>
      <c r="D64" s="410"/>
      <c r="E64" s="412" t="s">
        <v>2715</v>
      </c>
      <c r="F64" s="419" t="s">
        <v>2716</v>
      </c>
      <c r="G64" s="416" t="s">
        <v>2247</v>
      </c>
      <c r="H64" s="416" t="s">
        <v>2233</v>
      </c>
      <c r="I64" s="492" t="s">
        <v>2333</v>
      </c>
      <c r="J64" s="436">
        <v>2</v>
      </c>
      <c r="K64" s="169">
        <v>4</v>
      </c>
      <c r="L64" s="176" t="s">
        <v>2100</v>
      </c>
      <c r="M64" s="176" t="s">
        <v>2094</v>
      </c>
      <c r="N64" s="170" t="s">
        <v>2737</v>
      </c>
      <c r="O64" s="201">
        <v>165</v>
      </c>
      <c r="P64" s="172">
        <v>1</v>
      </c>
      <c r="Q64" s="201" t="s">
        <v>2334</v>
      </c>
      <c r="R64" s="201" t="s">
        <v>2326</v>
      </c>
      <c r="S64" s="222">
        <v>0</v>
      </c>
      <c r="T64" s="223">
        <v>1</v>
      </c>
      <c r="U64" s="176" t="s">
        <v>2740</v>
      </c>
      <c r="V64" s="175">
        <v>9.37</v>
      </c>
      <c r="W64" s="576">
        <v>0</v>
      </c>
      <c r="X64" s="576">
        <v>0</v>
      </c>
      <c r="Y64" s="579">
        <v>0.1</v>
      </c>
    </row>
    <row r="65" spans="1:25" s="157" customFormat="1" ht="34.5" thickBot="1">
      <c r="A65" s="495"/>
      <c r="B65" s="494"/>
      <c r="C65" s="494"/>
      <c r="D65" s="494"/>
      <c r="E65" s="494"/>
      <c r="F65" s="421"/>
      <c r="G65" s="418"/>
      <c r="H65" s="418"/>
      <c r="I65" s="471"/>
      <c r="J65" s="438"/>
      <c r="K65" s="193">
        <v>4</v>
      </c>
      <c r="L65" s="200" t="s">
        <v>2101</v>
      </c>
      <c r="M65" s="200" t="s">
        <v>2095</v>
      </c>
      <c r="N65" s="238" t="s">
        <v>2335</v>
      </c>
      <c r="O65" s="195">
        <v>165</v>
      </c>
      <c r="P65" s="196">
        <v>3</v>
      </c>
      <c r="Q65" s="195" t="s">
        <v>2334</v>
      </c>
      <c r="R65" s="195" t="s">
        <v>2326</v>
      </c>
      <c r="S65" s="198">
        <v>0</v>
      </c>
      <c r="T65" s="231">
        <v>1</v>
      </c>
      <c r="U65" s="200" t="s">
        <v>2722</v>
      </c>
      <c r="V65" s="199">
        <v>9.37</v>
      </c>
      <c r="W65" s="578">
        <v>0</v>
      </c>
      <c r="X65" s="578">
        <v>0</v>
      </c>
      <c r="Y65" s="579">
        <v>0.1</v>
      </c>
    </row>
    <row r="66" spans="1:25" s="157" customFormat="1" ht="12.75" thickBot="1" thickTop="1">
      <c r="A66" s="328" t="s">
        <v>2533</v>
      </c>
      <c r="B66" s="329"/>
      <c r="C66" s="329"/>
      <c r="D66" s="329"/>
      <c r="E66" s="329"/>
      <c r="F66" s="330"/>
      <c r="G66" s="331"/>
      <c r="H66" s="331"/>
      <c r="I66" s="333"/>
      <c r="J66" s="332"/>
      <c r="K66" s="334"/>
      <c r="L66" s="335"/>
      <c r="M66" s="335"/>
      <c r="N66" s="337"/>
      <c r="O66" s="330"/>
      <c r="P66" s="336"/>
      <c r="Q66" s="337"/>
      <c r="R66" s="337"/>
      <c r="S66" s="338"/>
      <c r="T66" s="335"/>
      <c r="U66" s="335"/>
      <c r="V66" s="339"/>
      <c r="W66" s="548"/>
      <c r="X66" s="548"/>
      <c r="Y66" s="549"/>
    </row>
    <row r="67" spans="1:25" s="157" customFormat="1" ht="135.75" thickTop="1">
      <c r="A67" s="476" t="s">
        <v>2236</v>
      </c>
      <c r="B67" s="410"/>
      <c r="C67" s="412" t="s">
        <v>2246</v>
      </c>
      <c r="D67" s="410"/>
      <c r="E67" s="412" t="s">
        <v>2715</v>
      </c>
      <c r="F67" s="419" t="s">
        <v>2716</v>
      </c>
      <c r="G67" s="416" t="s">
        <v>2256</v>
      </c>
      <c r="H67" s="416" t="s">
        <v>2238</v>
      </c>
      <c r="I67" s="492" t="s">
        <v>2499</v>
      </c>
      <c r="J67" s="436">
        <v>8</v>
      </c>
      <c r="K67" s="307">
        <v>5</v>
      </c>
      <c r="L67" s="176" t="s">
        <v>2102</v>
      </c>
      <c r="M67" s="176" t="s">
        <v>2097</v>
      </c>
      <c r="N67" s="170" t="s">
        <v>2737</v>
      </c>
      <c r="O67" s="201" t="s">
        <v>2248</v>
      </c>
      <c r="P67" s="172">
        <v>1</v>
      </c>
      <c r="Q67" s="292" t="s">
        <v>2503</v>
      </c>
      <c r="R67" s="292" t="s">
        <v>2516</v>
      </c>
      <c r="S67" s="202">
        <v>4</v>
      </c>
      <c r="T67" s="223">
        <v>1</v>
      </c>
      <c r="U67" s="176" t="s">
        <v>2740</v>
      </c>
      <c r="V67" s="175">
        <v>9.37</v>
      </c>
      <c r="W67" s="580">
        <v>6.3716</v>
      </c>
      <c r="X67" s="562">
        <v>0.6371600000000001</v>
      </c>
      <c r="Y67" s="563">
        <v>0.1</v>
      </c>
    </row>
    <row r="68" spans="1:25" s="157" customFormat="1" ht="56.25">
      <c r="A68" s="477"/>
      <c r="B68" s="411"/>
      <c r="C68" s="411"/>
      <c r="D68" s="411"/>
      <c r="E68" s="411"/>
      <c r="F68" s="420"/>
      <c r="G68" s="417"/>
      <c r="H68" s="417"/>
      <c r="I68" s="464"/>
      <c r="J68" s="437"/>
      <c r="K68" s="308">
        <v>5</v>
      </c>
      <c r="L68" s="191" t="s">
        <v>2103</v>
      </c>
      <c r="M68" s="191" t="s">
        <v>2098</v>
      </c>
      <c r="N68" s="203" t="s">
        <v>2250</v>
      </c>
      <c r="O68" s="241">
        <v>193</v>
      </c>
      <c r="P68" s="205">
        <v>3</v>
      </c>
      <c r="Q68" s="309" t="s">
        <v>2503</v>
      </c>
      <c r="R68" s="309"/>
      <c r="S68" s="206">
        <v>4</v>
      </c>
      <c r="T68" s="242">
        <v>1</v>
      </c>
      <c r="U68" s="191" t="s">
        <v>2722</v>
      </c>
      <c r="V68" s="207">
        <v>9.37</v>
      </c>
      <c r="W68" s="581">
        <v>299.84</v>
      </c>
      <c r="X68" s="566">
        <v>29.983999999999998</v>
      </c>
      <c r="Y68" s="571">
        <v>0.1</v>
      </c>
    </row>
    <row r="69" spans="1:25" s="157" customFormat="1" ht="56.25">
      <c r="A69" s="477"/>
      <c r="B69" s="411"/>
      <c r="C69" s="411"/>
      <c r="D69" s="411"/>
      <c r="E69" s="411"/>
      <c r="F69" s="420"/>
      <c r="G69" s="417"/>
      <c r="H69" s="417"/>
      <c r="I69" s="464"/>
      <c r="J69" s="437"/>
      <c r="K69" s="308">
        <v>5</v>
      </c>
      <c r="L69" s="191" t="s">
        <v>2104</v>
      </c>
      <c r="M69" s="191" t="s">
        <v>2099</v>
      </c>
      <c r="N69" s="262" t="s">
        <v>2242</v>
      </c>
      <c r="O69" s="241"/>
      <c r="P69" s="205">
        <v>10</v>
      </c>
      <c r="Q69" s="309" t="s">
        <v>2503</v>
      </c>
      <c r="R69" s="309"/>
      <c r="S69" s="206">
        <v>4</v>
      </c>
      <c r="T69" s="242">
        <v>1</v>
      </c>
      <c r="U69" s="191" t="s">
        <v>2722</v>
      </c>
      <c r="V69" s="207">
        <v>9.37</v>
      </c>
      <c r="W69" s="581">
        <v>18.94</v>
      </c>
      <c r="X69" s="566">
        <v>1.894</v>
      </c>
      <c r="Y69" s="571">
        <v>0.1</v>
      </c>
    </row>
    <row r="70" spans="1:25" s="157" customFormat="1" ht="56.25">
      <c r="A70" s="477"/>
      <c r="B70" s="411"/>
      <c r="C70" s="411"/>
      <c r="D70" s="411"/>
      <c r="E70" s="411"/>
      <c r="F70" s="420"/>
      <c r="G70" s="417"/>
      <c r="H70" s="417"/>
      <c r="I70" s="464"/>
      <c r="J70" s="437"/>
      <c r="K70" s="308">
        <v>5</v>
      </c>
      <c r="L70" s="191" t="s">
        <v>2105</v>
      </c>
      <c r="M70" s="191" t="s">
        <v>1069</v>
      </c>
      <c r="N70" s="240" t="s">
        <v>874</v>
      </c>
      <c r="O70" s="241">
        <v>194</v>
      </c>
      <c r="P70" s="205">
        <v>10</v>
      </c>
      <c r="Q70" s="309" t="s">
        <v>2503</v>
      </c>
      <c r="R70" s="309"/>
      <c r="S70" s="206">
        <v>4</v>
      </c>
      <c r="T70" s="242">
        <v>1</v>
      </c>
      <c r="U70" s="191" t="s">
        <v>2722</v>
      </c>
      <c r="V70" s="207">
        <v>9.37</v>
      </c>
      <c r="W70" s="581">
        <v>6074.96</v>
      </c>
      <c r="X70" s="566">
        <v>607.496</v>
      </c>
      <c r="Y70" s="571">
        <v>0.1</v>
      </c>
    </row>
    <row r="71" spans="1:25" s="157" customFormat="1" ht="56.25">
      <c r="A71" s="477"/>
      <c r="B71" s="411"/>
      <c r="C71" s="411"/>
      <c r="D71" s="411"/>
      <c r="E71" s="411"/>
      <c r="F71" s="420"/>
      <c r="G71" s="417"/>
      <c r="H71" s="417"/>
      <c r="I71" s="464"/>
      <c r="J71" s="437"/>
      <c r="K71" s="308">
        <v>5</v>
      </c>
      <c r="L71" s="191" t="s">
        <v>2106</v>
      </c>
      <c r="M71" s="191" t="s">
        <v>1070</v>
      </c>
      <c r="N71" s="240" t="s">
        <v>2251</v>
      </c>
      <c r="O71" s="204" t="s">
        <v>2252</v>
      </c>
      <c r="P71" s="205">
        <v>3</v>
      </c>
      <c r="Q71" s="309" t="s">
        <v>2503</v>
      </c>
      <c r="R71" s="309"/>
      <c r="S71" s="206">
        <v>4</v>
      </c>
      <c r="T71" s="242">
        <v>1</v>
      </c>
      <c r="U71" s="191" t="s">
        <v>2722</v>
      </c>
      <c r="V71" s="207">
        <v>9.37</v>
      </c>
      <c r="W71" s="581">
        <v>112.44</v>
      </c>
      <c r="X71" s="566">
        <v>11.244</v>
      </c>
      <c r="Y71" s="571">
        <v>0.1</v>
      </c>
    </row>
    <row r="72" spans="1:25" s="157" customFormat="1" ht="90.75" thickBot="1">
      <c r="A72" s="477"/>
      <c r="B72" s="411"/>
      <c r="C72" s="411"/>
      <c r="D72" s="411"/>
      <c r="E72" s="411"/>
      <c r="F72" s="420"/>
      <c r="G72" s="417"/>
      <c r="H72" s="417"/>
      <c r="I72" s="464"/>
      <c r="J72" s="437"/>
      <c r="K72" s="308">
        <v>5</v>
      </c>
      <c r="L72" s="191" t="s">
        <v>2107</v>
      </c>
      <c r="M72" s="191" t="s">
        <v>1071</v>
      </c>
      <c r="N72" s="240" t="s">
        <v>2253</v>
      </c>
      <c r="O72" s="241" t="s">
        <v>2252</v>
      </c>
      <c r="P72" s="205">
        <v>3</v>
      </c>
      <c r="Q72" s="309" t="s">
        <v>2503</v>
      </c>
      <c r="R72" s="309"/>
      <c r="S72" s="206">
        <v>4</v>
      </c>
      <c r="T72" s="242">
        <v>1</v>
      </c>
      <c r="U72" s="191" t="s">
        <v>2722</v>
      </c>
      <c r="V72" s="207">
        <v>9.37</v>
      </c>
      <c r="W72" s="581">
        <v>149.92</v>
      </c>
      <c r="X72" s="566">
        <v>14.991999999999999</v>
      </c>
      <c r="Y72" s="571">
        <v>0.1</v>
      </c>
    </row>
    <row r="73" spans="1:25" s="157" customFormat="1" ht="135.75" thickTop="1">
      <c r="A73" s="508" t="s">
        <v>2713</v>
      </c>
      <c r="B73" s="419"/>
      <c r="C73" s="407" t="s">
        <v>2232</v>
      </c>
      <c r="D73" s="419"/>
      <c r="E73" s="407" t="s">
        <v>2715</v>
      </c>
      <c r="F73" s="419" t="s">
        <v>2716</v>
      </c>
      <c r="G73" s="416" t="s">
        <v>2265</v>
      </c>
      <c r="H73" s="416" t="s">
        <v>1046</v>
      </c>
      <c r="I73" s="511" t="s">
        <v>2500</v>
      </c>
      <c r="J73" s="436">
        <v>8</v>
      </c>
      <c r="K73" s="301" t="s">
        <v>2495</v>
      </c>
      <c r="L73" s="169" t="s">
        <v>1047</v>
      </c>
      <c r="M73" s="169" t="s">
        <v>1581</v>
      </c>
      <c r="N73" s="170" t="s">
        <v>2737</v>
      </c>
      <c r="O73" s="201"/>
      <c r="P73" s="172">
        <v>1</v>
      </c>
      <c r="Q73" s="292" t="s">
        <v>2503</v>
      </c>
      <c r="R73" s="292" t="s">
        <v>2516</v>
      </c>
      <c r="S73" s="202">
        <v>4</v>
      </c>
      <c r="T73" s="169">
        <v>1</v>
      </c>
      <c r="U73" s="169" t="s">
        <v>2740</v>
      </c>
      <c r="V73" s="175">
        <v>9.37</v>
      </c>
      <c r="W73" s="562">
        <v>6.3716</v>
      </c>
      <c r="X73" s="562">
        <v>3.8229599999999997</v>
      </c>
      <c r="Y73" s="563">
        <v>0.6</v>
      </c>
    </row>
    <row r="74" spans="1:25" s="157" customFormat="1" ht="56.25">
      <c r="A74" s="509"/>
      <c r="B74" s="420"/>
      <c r="C74" s="408"/>
      <c r="D74" s="420"/>
      <c r="E74" s="408"/>
      <c r="F74" s="420"/>
      <c r="G74" s="417"/>
      <c r="H74" s="417"/>
      <c r="I74" s="512"/>
      <c r="J74" s="437"/>
      <c r="K74" s="302" t="s">
        <v>2495</v>
      </c>
      <c r="L74" s="243" t="s">
        <v>1048</v>
      </c>
      <c r="M74" s="243" t="s">
        <v>1049</v>
      </c>
      <c r="N74" s="240" t="s">
        <v>2501</v>
      </c>
      <c r="O74" s="241"/>
      <c r="P74" s="205">
        <v>6</v>
      </c>
      <c r="Q74" s="225" t="s">
        <v>2503</v>
      </c>
      <c r="R74" s="225"/>
      <c r="S74" s="206">
        <v>4</v>
      </c>
      <c r="T74" s="243">
        <v>1</v>
      </c>
      <c r="U74" s="243" t="s">
        <v>2722</v>
      </c>
      <c r="V74" s="253">
        <v>9.37</v>
      </c>
      <c r="W74" s="566">
        <v>1110.28</v>
      </c>
      <c r="X74" s="567">
        <v>666.168</v>
      </c>
      <c r="Y74" s="568">
        <v>0.6</v>
      </c>
    </row>
    <row r="75" spans="1:25" s="157" customFormat="1" ht="57" thickBot="1">
      <c r="A75" s="510"/>
      <c r="B75" s="421"/>
      <c r="C75" s="409"/>
      <c r="D75" s="421"/>
      <c r="E75" s="409"/>
      <c r="F75" s="421"/>
      <c r="G75" s="418"/>
      <c r="H75" s="418"/>
      <c r="I75" s="513"/>
      <c r="J75" s="438"/>
      <c r="K75" s="308">
        <v>5</v>
      </c>
      <c r="L75" s="191" t="s">
        <v>2108</v>
      </c>
      <c r="M75" s="191" t="s">
        <v>1582</v>
      </c>
      <c r="N75" s="203" t="s">
        <v>2254</v>
      </c>
      <c r="O75" s="241">
        <v>199</v>
      </c>
      <c r="P75" s="205">
        <v>10</v>
      </c>
      <c r="Q75" s="309" t="s">
        <v>2503</v>
      </c>
      <c r="R75" s="309"/>
      <c r="S75" s="206">
        <v>4</v>
      </c>
      <c r="T75" s="242">
        <v>1</v>
      </c>
      <c r="U75" s="191" t="s">
        <v>2722</v>
      </c>
      <c r="V75" s="207">
        <v>9.37</v>
      </c>
      <c r="W75" s="581">
        <v>551.54</v>
      </c>
      <c r="X75" s="566">
        <v>55.153999999999996</v>
      </c>
      <c r="Y75" s="571">
        <v>0.1</v>
      </c>
    </row>
    <row r="76" spans="1:25" s="157" customFormat="1" ht="135.75" thickTop="1">
      <c r="A76" s="476" t="s">
        <v>2236</v>
      </c>
      <c r="B76" s="410"/>
      <c r="C76" s="412" t="s">
        <v>2255</v>
      </c>
      <c r="D76" s="410"/>
      <c r="E76" s="412" t="s">
        <v>2715</v>
      </c>
      <c r="F76" s="419" t="s">
        <v>2716</v>
      </c>
      <c r="G76" s="416" t="s">
        <v>2271</v>
      </c>
      <c r="H76" s="416" t="s">
        <v>2247</v>
      </c>
      <c r="I76" s="492" t="s">
        <v>2504</v>
      </c>
      <c r="J76" s="436">
        <v>8</v>
      </c>
      <c r="K76" s="307">
        <v>5</v>
      </c>
      <c r="L76" s="176" t="s">
        <v>2273</v>
      </c>
      <c r="M76" s="176" t="s">
        <v>2100</v>
      </c>
      <c r="N76" s="170" t="s">
        <v>2737</v>
      </c>
      <c r="O76" s="201" t="s">
        <v>2255</v>
      </c>
      <c r="P76" s="172">
        <v>1</v>
      </c>
      <c r="Q76" s="292" t="s">
        <v>2505</v>
      </c>
      <c r="R76" s="292" t="s">
        <v>2516</v>
      </c>
      <c r="S76" s="202">
        <v>3</v>
      </c>
      <c r="T76" s="223">
        <v>1</v>
      </c>
      <c r="U76" s="176" t="s">
        <v>2740</v>
      </c>
      <c r="V76" s="175">
        <v>9.37</v>
      </c>
      <c r="W76" s="580">
        <v>4.7787</v>
      </c>
      <c r="X76" s="562">
        <v>0.47787</v>
      </c>
      <c r="Y76" s="563">
        <v>0.1</v>
      </c>
    </row>
    <row r="77" spans="1:25" s="157" customFormat="1" ht="56.25">
      <c r="A77" s="477"/>
      <c r="B77" s="411"/>
      <c r="C77" s="411"/>
      <c r="D77" s="411"/>
      <c r="E77" s="411"/>
      <c r="F77" s="420"/>
      <c r="G77" s="417"/>
      <c r="H77" s="417"/>
      <c r="I77" s="464"/>
      <c r="J77" s="437"/>
      <c r="K77" s="308">
        <v>5</v>
      </c>
      <c r="L77" s="191" t="s">
        <v>2273</v>
      </c>
      <c r="M77" s="191" t="s">
        <v>2101</v>
      </c>
      <c r="N77" s="203" t="s">
        <v>2257</v>
      </c>
      <c r="O77" s="241">
        <v>207</v>
      </c>
      <c r="P77" s="205">
        <v>10</v>
      </c>
      <c r="Q77" s="309" t="s">
        <v>2505</v>
      </c>
      <c r="R77" s="309"/>
      <c r="S77" s="206">
        <v>3</v>
      </c>
      <c r="T77" s="242">
        <v>1</v>
      </c>
      <c r="U77" s="191" t="s">
        <v>2722</v>
      </c>
      <c r="V77" s="207">
        <v>9.37</v>
      </c>
      <c r="W77" s="581">
        <v>200.64</v>
      </c>
      <c r="X77" s="566">
        <v>20.064</v>
      </c>
      <c r="Y77" s="571">
        <v>0.1</v>
      </c>
    </row>
    <row r="78" spans="1:25" s="157" customFormat="1" ht="56.25">
      <c r="A78" s="477"/>
      <c r="B78" s="411"/>
      <c r="C78" s="411"/>
      <c r="D78" s="411"/>
      <c r="E78" s="411"/>
      <c r="F78" s="420"/>
      <c r="G78" s="417"/>
      <c r="H78" s="417"/>
      <c r="I78" s="464"/>
      <c r="J78" s="437"/>
      <c r="K78" s="308">
        <v>5</v>
      </c>
      <c r="L78" s="191" t="s">
        <v>2273</v>
      </c>
      <c r="M78" s="191" t="s">
        <v>1072</v>
      </c>
      <c r="N78" s="203" t="s">
        <v>2258</v>
      </c>
      <c r="O78" s="241">
        <v>207</v>
      </c>
      <c r="P78" s="205">
        <v>10</v>
      </c>
      <c r="Q78" s="309" t="s">
        <v>2505</v>
      </c>
      <c r="R78" s="309"/>
      <c r="S78" s="206">
        <v>3</v>
      </c>
      <c r="T78" s="242">
        <v>1</v>
      </c>
      <c r="U78" s="191" t="s">
        <v>2722</v>
      </c>
      <c r="V78" s="207">
        <v>9.37</v>
      </c>
      <c r="W78" s="581">
        <v>113.19</v>
      </c>
      <c r="X78" s="566">
        <v>11.319</v>
      </c>
      <c r="Y78" s="571">
        <v>0.1</v>
      </c>
    </row>
    <row r="79" spans="1:25" s="157" customFormat="1" ht="56.25">
      <c r="A79" s="477"/>
      <c r="B79" s="411"/>
      <c r="C79" s="411"/>
      <c r="D79" s="411"/>
      <c r="E79" s="411"/>
      <c r="F79" s="420"/>
      <c r="G79" s="417"/>
      <c r="H79" s="417"/>
      <c r="I79" s="464"/>
      <c r="J79" s="437"/>
      <c r="K79" s="308">
        <v>5</v>
      </c>
      <c r="L79" s="191" t="s">
        <v>2273</v>
      </c>
      <c r="M79" s="191" t="s">
        <v>1073</v>
      </c>
      <c r="N79" s="240" t="s">
        <v>2259</v>
      </c>
      <c r="O79" s="241"/>
      <c r="P79" s="205">
        <v>3</v>
      </c>
      <c r="Q79" s="309" t="s">
        <v>2505</v>
      </c>
      <c r="R79" s="309"/>
      <c r="S79" s="206">
        <v>3</v>
      </c>
      <c r="T79" s="242">
        <v>1</v>
      </c>
      <c r="U79" s="191" t="s">
        <v>2722</v>
      </c>
      <c r="V79" s="207">
        <v>9.37</v>
      </c>
      <c r="W79" s="581">
        <v>4781.1</v>
      </c>
      <c r="X79" s="566">
        <v>478.11</v>
      </c>
      <c r="Y79" s="571">
        <v>0.1</v>
      </c>
    </row>
    <row r="80" spans="1:25" s="157" customFormat="1" ht="84.75" customHeight="1">
      <c r="A80" s="477"/>
      <c r="B80" s="411"/>
      <c r="C80" s="411"/>
      <c r="D80" s="411"/>
      <c r="E80" s="411"/>
      <c r="F80" s="420"/>
      <c r="G80" s="417"/>
      <c r="H80" s="417"/>
      <c r="I80" s="464"/>
      <c r="J80" s="437"/>
      <c r="K80" s="308">
        <v>5</v>
      </c>
      <c r="L80" s="191" t="s">
        <v>2273</v>
      </c>
      <c r="M80" s="191" t="s">
        <v>1074</v>
      </c>
      <c r="N80" s="203" t="s">
        <v>2260</v>
      </c>
      <c r="O80" s="241">
        <v>208</v>
      </c>
      <c r="P80" s="205">
        <v>10</v>
      </c>
      <c r="Q80" s="309" t="s">
        <v>2505</v>
      </c>
      <c r="R80" s="309"/>
      <c r="S80" s="206">
        <v>3</v>
      </c>
      <c r="T80" s="242">
        <v>1</v>
      </c>
      <c r="U80" s="191" t="s">
        <v>2722</v>
      </c>
      <c r="V80" s="207">
        <v>9.37</v>
      </c>
      <c r="W80" s="581">
        <v>46.05</v>
      </c>
      <c r="X80" s="566">
        <v>27.63</v>
      </c>
      <c r="Y80" s="582">
        <v>0.6</v>
      </c>
    </row>
    <row r="81" spans="1:25" s="157" customFormat="1" ht="56.25">
      <c r="A81" s="477"/>
      <c r="B81" s="411"/>
      <c r="C81" s="411"/>
      <c r="D81" s="411"/>
      <c r="E81" s="411"/>
      <c r="F81" s="420"/>
      <c r="G81" s="417"/>
      <c r="H81" s="417"/>
      <c r="I81" s="464"/>
      <c r="J81" s="437"/>
      <c r="K81" s="308">
        <v>5</v>
      </c>
      <c r="L81" s="191" t="s">
        <v>2273</v>
      </c>
      <c r="M81" s="191" t="s">
        <v>1075</v>
      </c>
      <c r="N81" s="203" t="s">
        <v>2261</v>
      </c>
      <c r="O81" s="241">
        <v>209</v>
      </c>
      <c r="P81" s="205">
        <v>6</v>
      </c>
      <c r="Q81" s="309" t="s">
        <v>2505</v>
      </c>
      <c r="R81" s="309"/>
      <c r="S81" s="206">
        <v>3</v>
      </c>
      <c r="T81" s="242">
        <v>1</v>
      </c>
      <c r="U81" s="191" t="s">
        <v>2722</v>
      </c>
      <c r="V81" s="207">
        <v>9.37</v>
      </c>
      <c r="W81" s="581">
        <v>0</v>
      </c>
      <c r="X81" s="566">
        <v>0</v>
      </c>
      <c r="Y81" s="571">
        <v>0.1</v>
      </c>
    </row>
    <row r="82" spans="1:25" s="157" customFormat="1" ht="56.25">
      <c r="A82" s="477"/>
      <c r="B82" s="411"/>
      <c r="C82" s="411"/>
      <c r="D82" s="411"/>
      <c r="E82" s="411"/>
      <c r="F82" s="420"/>
      <c r="G82" s="417"/>
      <c r="H82" s="417"/>
      <c r="I82" s="464"/>
      <c r="J82" s="437"/>
      <c r="K82" s="308">
        <v>5</v>
      </c>
      <c r="L82" s="191" t="s">
        <v>2273</v>
      </c>
      <c r="M82" s="191" t="s">
        <v>1076</v>
      </c>
      <c r="N82" s="240" t="s">
        <v>2262</v>
      </c>
      <c r="O82" s="241">
        <v>212</v>
      </c>
      <c r="P82" s="205">
        <v>10</v>
      </c>
      <c r="Q82" s="309" t="s">
        <v>2505</v>
      </c>
      <c r="R82" s="309"/>
      <c r="S82" s="206">
        <v>3</v>
      </c>
      <c r="T82" s="242">
        <v>1</v>
      </c>
      <c r="U82" s="191" t="s">
        <v>2722</v>
      </c>
      <c r="V82" s="207">
        <v>9.37</v>
      </c>
      <c r="W82" s="581">
        <v>143.49</v>
      </c>
      <c r="X82" s="566">
        <v>86.09399999999998</v>
      </c>
      <c r="Y82" s="582">
        <v>0.6</v>
      </c>
    </row>
    <row r="83" spans="1:25" s="157" customFormat="1" ht="56.25">
      <c r="A83" s="477"/>
      <c r="B83" s="411"/>
      <c r="C83" s="411"/>
      <c r="D83" s="411"/>
      <c r="E83" s="411"/>
      <c r="F83" s="420"/>
      <c r="G83" s="417"/>
      <c r="H83" s="417"/>
      <c r="I83" s="464"/>
      <c r="J83" s="437"/>
      <c r="K83" s="308">
        <v>5</v>
      </c>
      <c r="L83" s="191" t="s">
        <v>2273</v>
      </c>
      <c r="M83" s="191" t="s">
        <v>1077</v>
      </c>
      <c r="N83" s="240" t="s">
        <v>2263</v>
      </c>
      <c r="O83" s="241">
        <v>214</v>
      </c>
      <c r="P83" s="205">
        <v>3</v>
      </c>
      <c r="Q83" s="309" t="s">
        <v>2505</v>
      </c>
      <c r="R83" s="309"/>
      <c r="S83" s="206">
        <v>3</v>
      </c>
      <c r="T83" s="242">
        <v>1</v>
      </c>
      <c r="U83" s="191" t="s">
        <v>2740</v>
      </c>
      <c r="V83" s="207">
        <v>9.37</v>
      </c>
      <c r="W83" s="581">
        <v>84.33</v>
      </c>
      <c r="X83" s="566">
        <v>8.433</v>
      </c>
      <c r="Y83" s="571">
        <v>0.1</v>
      </c>
    </row>
    <row r="84" spans="1:25" s="157" customFormat="1" ht="113.25" thickBot="1">
      <c r="A84" s="478"/>
      <c r="B84" s="479"/>
      <c r="C84" s="479"/>
      <c r="D84" s="479"/>
      <c r="E84" s="479"/>
      <c r="F84" s="420"/>
      <c r="G84" s="417"/>
      <c r="H84" s="417"/>
      <c r="I84" s="465"/>
      <c r="J84" s="437"/>
      <c r="K84" s="308">
        <v>5</v>
      </c>
      <c r="L84" s="191" t="s">
        <v>2273</v>
      </c>
      <c r="M84" s="191" t="s">
        <v>1078</v>
      </c>
      <c r="N84" s="240" t="s">
        <v>2264</v>
      </c>
      <c r="O84" s="241">
        <v>217</v>
      </c>
      <c r="P84" s="205">
        <v>6</v>
      </c>
      <c r="Q84" s="309" t="s">
        <v>2505</v>
      </c>
      <c r="R84" s="309"/>
      <c r="S84" s="206">
        <v>3</v>
      </c>
      <c r="T84" s="242">
        <v>1</v>
      </c>
      <c r="U84" s="191" t="s">
        <v>2722</v>
      </c>
      <c r="V84" s="207">
        <v>9.37</v>
      </c>
      <c r="W84" s="564">
        <v>1859.55</v>
      </c>
      <c r="X84" s="564">
        <v>185.955</v>
      </c>
      <c r="Y84" s="571">
        <v>0.1</v>
      </c>
    </row>
    <row r="85" spans="1:25" s="157" customFormat="1" ht="45.75" thickTop="1">
      <c r="A85" s="476" t="s">
        <v>2713</v>
      </c>
      <c r="B85" s="410"/>
      <c r="C85" s="412">
        <v>210.215</v>
      </c>
      <c r="D85" s="410"/>
      <c r="E85" s="412" t="s">
        <v>2715</v>
      </c>
      <c r="F85" s="419" t="s">
        <v>2716</v>
      </c>
      <c r="G85" s="416" t="s">
        <v>155</v>
      </c>
      <c r="H85" s="416" t="s">
        <v>2256</v>
      </c>
      <c r="I85" s="492" t="s">
        <v>2371</v>
      </c>
      <c r="J85" s="436">
        <v>5</v>
      </c>
      <c r="K85" s="169">
        <v>5</v>
      </c>
      <c r="L85" s="169" t="s">
        <v>2124</v>
      </c>
      <c r="M85" s="169" t="s">
        <v>2102</v>
      </c>
      <c r="N85" s="170" t="s">
        <v>2737</v>
      </c>
      <c r="O85" s="254">
        <v>210215</v>
      </c>
      <c r="P85" s="172">
        <v>1</v>
      </c>
      <c r="Q85" s="201" t="s">
        <v>2372</v>
      </c>
      <c r="R85" s="201" t="s">
        <v>2326</v>
      </c>
      <c r="S85" s="202">
        <v>0</v>
      </c>
      <c r="T85" s="223">
        <v>1</v>
      </c>
      <c r="U85" s="169" t="s">
        <v>2740</v>
      </c>
      <c r="V85" s="175">
        <v>9.37</v>
      </c>
      <c r="W85" s="562">
        <v>0</v>
      </c>
      <c r="X85" s="562">
        <v>0</v>
      </c>
      <c r="Y85" s="563">
        <v>0.1</v>
      </c>
    </row>
    <row r="86" spans="1:25" s="157" customFormat="1" ht="45">
      <c r="A86" s="477"/>
      <c r="B86" s="411"/>
      <c r="C86" s="411"/>
      <c r="D86" s="411"/>
      <c r="E86" s="411"/>
      <c r="F86" s="420"/>
      <c r="G86" s="417"/>
      <c r="H86" s="417"/>
      <c r="I86" s="464"/>
      <c r="J86" s="437"/>
      <c r="K86" s="185">
        <v>5</v>
      </c>
      <c r="L86" s="243" t="s">
        <v>2125</v>
      </c>
      <c r="M86" s="243" t="s">
        <v>2103</v>
      </c>
      <c r="N86" s="240" t="s">
        <v>2373</v>
      </c>
      <c r="O86" s="255">
        <v>210215</v>
      </c>
      <c r="P86" s="205">
        <v>10</v>
      </c>
      <c r="Q86" s="241" t="s">
        <v>2372</v>
      </c>
      <c r="R86" s="241" t="s">
        <v>2326</v>
      </c>
      <c r="S86" s="206">
        <v>0</v>
      </c>
      <c r="T86" s="252">
        <v>1</v>
      </c>
      <c r="U86" s="243" t="s">
        <v>2722</v>
      </c>
      <c r="V86" s="253">
        <v>9.37</v>
      </c>
      <c r="W86" s="566">
        <v>0</v>
      </c>
      <c r="X86" s="567">
        <v>0</v>
      </c>
      <c r="Y86" s="568">
        <v>0.1</v>
      </c>
    </row>
    <row r="87" spans="1:25" s="157" customFormat="1" ht="23.25" thickBot="1">
      <c r="A87" s="477"/>
      <c r="B87" s="411"/>
      <c r="C87" s="411"/>
      <c r="D87" s="411"/>
      <c r="E87" s="411"/>
      <c r="F87" s="420"/>
      <c r="G87" s="418"/>
      <c r="H87" s="418"/>
      <c r="I87" s="464"/>
      <c r="J87" s="437"/>
      <c r="K87" s="185">
        <v>5</v>
      </c>
      <c r="L87" s="185" t="s">
        <v>2126</v>
      </c>
      <c r="M87" s="185" t="s">
        <v>2104</v>
      </c>
      <c r="N87" s="203" t="s">
        <v>2374</v>
      </c>
      <c r="O87" s="255">
        <v>210215</v>
      </c>
      <c r="P87" s="205">
        <v>11</v>
      </c>
      <c r="Q87" s="204" t="s">
        <v>2375</v>
      </c>
      <c r="R87" s="204" t="s">
        <v>2326</v>
      </c>
      <c r="S87" s="206">
        <v>0</v>
      </c>
      <c r="T87" s="242">
        <v>1</v>
      </c>
      <c r="U87" s="185" t="s">
        <v>2722</v>
      </c>
      <c r="V87" s="207">
        <v>9.37</v>
      </c>
      <c r="W87" s="566">
        <v>0</v>
      </c>
      <c r="X87" s="566">
        <v>0</v>
      </c>
      <c r="Y87" s="571">
        <v>0.1</v>
      </c>
    </row>
    <row r="88" spans="1:25" s="157" customFormat="1" ht="35.25" customHeight="1" thickBot="1" thickTop="1">
      <c r="A88" s="476" t="s">
        <v>2713</v>
      </c>
      <c r="B88" s="410"/>
      <c r="C88" s="412">
        <v>223.224</v>
      </c>
      <c r="D88" s="410"/>
      <c r="E88" s="412" t="s">
        <v>2715</v>
      </c>
      <c r="F88" s="419" t="s">
        <v>2716</v>
      </c>
      <c r="G88" s="416" t="s">
        <v>162</v>
      </c>
      <c r="H88" s="416" t="s">
        <v>2265</v>
      </c>
      <c r="I88" s="492" t="s">
        <v>2377</v>
      </c>
      <c r="J88" s="436">
        <v>5</v>
      </c>
      <c r="K88" s="185">
        <v>5</v>
      </c>
      <c r="L88" s="169" t="s">
        <v>2021</v>
      </c>
      <c r="M88" s="169" t="s">
        <v>1047</v>
      </c>
      <c r="N88" s="170" t="s">
        <v>2737</v>
      </c>
      <c r="O88" s="201">
        <v>223.224</v>
      </c>
      <c r="P88" s="172">
        <v>1</v>
      </c>
      <c r="Q88" s="201" t="s">
        <v>2378</v>
      </c>
      <c r="R88" s="256" t="s">
        <v>2379</v>
      </c>
      <c r="S88" s="257">
        <f>1*60</f>
        <v>60</v>
      </c>
      <c r="T88" s="223">
        <v>1</v>
      </c>
      <c r="U88" s="169" t="s">
        <v>2740</v>
      </c>
      <c r="V88" s="175">
        <v>9.37</v>
      </c>
      <c r="W88" s="562">
        <v>95.574</v>
      </c>
      <c r="X88" s="562">
        <v>9.5574</v>
      </c>
      <c r="Y88" s="563">
        <v>0.1</v>
      </c>
    </row>
    <row r="89" spans="1:25" s="157" customFormat="1" ht="46.5" thickBot="1" thickTop="1">
      <c r="A89" s="477"/>
      <c r="B89" s="411"/>
      <c r="C89" s="411"/>
      <c r="D89" s="411"/>
      <c r="E89" s="411"/>
      <c r="F89" s="420"/>
      <c r="G89" s="417"/>
      <c r="H89" s="417"/>
      <c r="I89" s="464"/>
      <c r="J89" s="437"/>
      <c r="K89" s="185">
        <v>5</v>
      </c>
      <c r="L89" s="243" t="s">
        <v>2021</v>
      </c>
      <c r="M89" s="169" t="s">
        <v>1048</v>
      </c>
      <c r="N89" s="240" t="s">
        <v>2380</v>
      </c>
      <c r="O89" s="241">
        <v>223</v>
      </c>
      <c r="P89" s="205">
        <v>10</v>
      </c>
      <c r="Q89" s="241" t="s">
        <v>2378</v>
      </c>
      <c r="R89" s="241" t="s">
        <v>2379</v>
      </c>
      <c r="S89" s="206">
        <v>60</v>
      </c>
      <c r="T89" s="252">
        <v>1</v>
      </c>
      <c r="U89" s="243" t="s">
        <v>2722</v>
      </c>
      <c r="V89" s="253">
        <v>9.37</v>
      </c>
      <c r="W89" s="566">
        <v>624.6</v>
      </c>
      <c r="X89" s="567">
        <v>374.76</v>
      </c>
      <c r="Y89" s="583">
        <v>0.6</v>
      </c>
    </row>
    <row r="90" spans="1:25" s="157" customFormat="1" ht="46.5" thickBot="1" thickTop="1">
      <c r="A90" s="477"/>
      <c r="B90" s="411"/>
      <c r="C90" s="411"/>
      <c r="D90" s="411"/>
      <c r="E90" s="411"/>
      <c r="F90" s="420"/>
      <c r="G90" s="417"/>
      <c r="H90" s="417"/>
      <c r="I90" s="464"/>
      <c r="J90" s="437"/>
      <c r="K90" s="185">
        <v>5</v>
      </c>
      <c r="L90" s="185" t="s">
        <v>2021</v>
      </c>
      <c r="M90" s="169" t="s">
        <v>1079</v>
      </c>
      <c r="N90" s="203" t="s">
        <v>2381</v>
      </c>
      <c r="O90" s="204">
        <v>224</v>
      </c>
      <c r="P90" s="205">
        <v>10</v>
      </c>
      <c r="Q90" s="204" t="s">
        <v>2382</v>
      </c>
      <c r="R90" s="204" t="s">
        <v>2383</v>
      </c>
      <c r="S90" s="206">
        <v>6</v>
      </c>
      <c r="T90" s="242">
        <v>1</v>
      </c>
      <c r="U90" s="185" t="s">
        <v>2722</v>
      </c>
      <c r="V90" s="207">
        <v>9.37</v>
      </c>
      <c r="W90" s="566">
        <v>229.02</v>
      </c>
      <c r="X90" s="566">
        <v>22.902</v>
      </c>
      <c r="Y90" s="571">
        <v>0.1</v>
      </c>
    </row>
    <row r="91" spans="1:25" s="157" customFormat="1" ht="57.75" thickBot="1" thickTop="1">
      <c r="A91" s="477"/>
      <c r="B91" s="411"/>
      <c r="C91" s="411"/>
      <c r="D91" s="411"/>
      <c r="E91" s="411"/>
      <c r="F91" s="420"/>
      <c r="G91" s="418"/>
      <c r="H91" s="418"/>
      <c r="I91" s="464"/>
      <c r="J91" s="437"/>
      <c r="K91" s="385">
        <v>5</v>
      </c>
      <c r="L91" s="185" t="s">
        <v>2021</v>
      </c>
      <c r="M91" s="169" t="s">
        <v>1080</v>
      </c>
      <c r="N91" s="203" t="s">
        <v>2384</v>
      </c>
      <c r="O91" s="241">
        <v>224</v>
      </c>
      <c r="P91" s="205">
        <v>10</v>
      </c>
      <c r="Q91" s="195" t="s">
        <v>2385</v>
      </c>
      <c r="R91" s="241" t="s">
        <v>2326</v>
      </c>
      <c r="S91" s="206">
        <v>0</v>
      </c>
      <c r="T91" s="242">
        <v>1</v>
      </c>
      <c r="U91" s="185" t="s">
        <v>2722</v>
      </c>
      <c r="V91" s="207">
        <v>9.37</v>
      </c>
      <c r="W91" s="564">
        <v>0</v>
      </c>
      <c r="X91" s="566">
        <v>0</v>
      </c>
      <c r="Y91" s="571">
        <v>0.1</v>
      </c>
    </row>
    <row r="92" spans="1:25" s="157" customFormat="1" ht="135.75" thickTop="1">
      <c r="A92" s="508" t="s">
        <v>2713</v>
      </c>
      <c r="B92" s="419"/>
      <c r="C92" s="407" t="s">
        <v>2232</v>
      </c>
      <c r="D92" s="419"/>
      <c r="E92" s="407" t="s">
        <v>2715</v>
      </c>
      <c r="F92" s="419" t="s">
        <v>2716</v>
      </c>
      <c r="G92" s="416" t="s">
        <v>2277</v>
      </c>
      <c r="H92" s="416" t="s">
        <v>1050</v>
      </c>
      <c r="I92" s="511" t="s">
        <v>2506</v>
      </c>
      <c r="J92" s="436">
        <v>8</v>
      </c>
      <c r="K92" s="301" t="s">
        <v>2495</v>
      </c>
      <c r="L92" s="169" t="s">
        <v>1051</v>
      </c>
      <c r="M92" s="169" t="s">
        <v>1054</v>
      </c>
      <c r="N92" s="170" t="s">
        <v>2737</v>
      </c>
      <c r="O92" s="201"/>
      <c r="P92" s="172">
        <v>1</v>
      </c>
      <c r="Q92" s="292" t="s">
        <v>2505</v>
      </c>
      <c r="R92" s="292" t="s">
        <v>2516</v>
      </c>
      <c r="S92" s="202">
        <v>3</v>
      </c>
      <c r="T92" s="169">
        <v>1</v>
      </c>
      <c r="U92" s="169" t="s">
        <v>2740</v>
      </c>
      <c r="V92" s="175">
        <v>9.37</v>
      </c>
      <c r="W92" s="562">
        <v>4.7787</v>
      </c>
      <c r="X92" s="562">
        <v>2.8672199999999997</v>
      </c>
      <c r="Y92" s="563">
        <v>0.6</v>
      </c>
    </row>
    <row r="93" spans="1:25" s="157" customFormat="1" ht="56.25">
      <c r="A93" s="509"/>
      <c r="B93" s="420"/>
      <c r="C93" s="408"/>
      <c r="D93" s="420"/>
      <c r="E93" s="408"/>
      <c r="F93" s="420"/>
      <c r="G93" s="417"/>
      <c r="H93" s="417"/>
      <c r="I93" s="512"/>
      <c r="J93" s="437"/>
      <c r="K93" s="302" t="s">
        <v>2495</v>
      </c>
      <c r="L93" s="243" t="s">
        <v>1052</v>
      </c>
      <c r="M93" s="243" t="s">
        <v>1055</v>
      </c>
      <c r="N93" s="240" t="s">
        <v>2507</v>
      </c>
      <c r="O93" s="241"/>
      <c r="P93" s="205">
        <v>6</v>
      </c>
      <c r="Q93" s="225" t="s">
        <v>2505</v>
      </c>
      <c r="R93" s="225" t="s">
        <v>2286</v>
      </c>
      <c r="S93" s="206">
        <v>3</v>
      </c>
      <c r="T93" s="243">
        <v>1</v>
      </c>
      <c r="U93" s="243" t="s">
        <v>2722</v>
      </c>
      <c r="V93" s="253">
        <v>9.37</v>
      </c>
      <c r="W93" s="566">
        <v>831.06</v>
      </c>
      <c r="X93" s="567">
        <v>498.63599999999997</v>
      </c>
      <c r="Y93" s="568">
        <v>0.6</v>
      </c>
    </row>
    <row r="94" spans="1:25" s="157" customFormat="1" ht="57" thickBot="1">
      <c r="A94" s="510"/>
      <c r="B94" s="421"/>
      <c r="C94" s="409"/>
      <c r="D94" s="421"/>
      <c r="E94" s="409"/>
      <c r="F94" s="421"/>
      <c r="G94" s="418"/>
      <c r="H94" s="418"/>
      <c r="I94" s="513"/>
      <c r="J94" s="438"/>
      <c r="K94" s="308">
        <v>5</v>
      </c>
      <c r="L94" s="191" t="s">
        <v>1053</v>
      </c>
      <c r="M94" s="191" t="s">
        <v>1056</v>
      </c>
      <c r="N94" s="203" t="s">
        <v>2254</v>
      </c>
      <c r="O94" s="241">
        <v>199</v>
      </c>
      <c r="P94" s="205">
        <v>10</v>
      </c>
      <c r="Q94" s="309" t="s">
        <v>2505</v>
      </c>
      <c r="R94" s="309"/>
      <c r="S94" s="206">
        <v>3</v>
      </c>
      <c r="T94" s="242">
        <v>1</v>
      </c>
      <c r="U94" s="191" t="s">
        <v>2722</v>
      </c>
      <c r="V94" s="207">
        <v>9.37</v>
      </c>
      <c r="W94" s="581">
        <v>413.655</v>
      </c>
      <c r="X94" s="566">
        <v>248.19299999999998</v>
      </c>
      <c r="Y94" s="571">
        <v>0.6</v>
      </c>
    </row>
    <row r="95" spans="1:25" s="157" customFormat="1" ht="34.5" thickTop="1">
      <c r="A95" s="476" t="s">
        <v>2236</v>
      </c>
      <c r="B95" s="410"/>
      <c r="C95" s="412" t="s">
        <v>2237</v>
      </c>
      <c r="D95" s="410"/>
      <c r="E95" s="412" t="s">
        <v>2715</v>
      </c>
      <c r="F95" s="419" t="s">
        <v>2716</v>
      </c>
      <c r="G95" s="416" t="s">
        <v>118</v>
      </c>
      <c r="H95" s="416" t="s">
        <v>2271</v>
      </c>
      <c r="I95" s="492" t="s">
        <v>2508</v>
      </c>
      <c r="J95" s="436">
        <v>8</v>
      </c>
      <c r="K95" s="307">
        <v>5</v>
      </c>
      <c r="L95" s="176" t="s">
        <v>2109</v>
      </c>
      <c r="M95" s="176" t="s">
        <v>1081</v>
      </c>
      <c r="N95" s="170" t="s">
        <v>2737</v>
      </c>
      <c r="O95" s="201">
        <v>188.195</v>
      </c>
      <c r="P95" s="172">
        <v>1</v>
      </c>
      <c r="Q95" s="292" t="s">
        <v>2239</v>
      </c>
      <c r="R95" s="292" t="s">
        <v>2517</v>
      </c>
      <c r="S95" s="202">
        <v>5</v>
      </c>
      <c r="T95" s="223">
        <v>1</v>
      </c>
      <c r="U95" s="176" t="s">
        <v>2740</v>
      </c>
      <c r="V95" s="175">
        <v>9.37</v>
      </c>
      <c r="W95" s="580">
        <v>7.9645</v>
      </c>
      <c r="X95" s="562">
        <v>0.7964500000000001</v>
      </c>
      <c r="Y95" s="563">
        <v>0.1</v>
      </c>
    </row>
    <row r="96" spans="1:25" s="157" customFormat="1" ht="33.75">
      <c r="A96" s="477"/>
      <c r="B96" s="411"/>
      <c r="C96" s="411"/>
      <c r="D96" s="411"/>
      <c r="E96" s="411"/>
      <c r="F96" s="420"/>
      <c r="G96" s="417"/>
      <c r="H96" s="417"/>
      <c r="I96" s="464"/>
      <c r="J96" s="437"/>
      <c r="K96" s="308">
        <v>5</v>
      </c>
      <c r="L96" s="191" t="s">
        <v>2110</v>
      </c>
      <c r="M96" s="191" t="s">
        <v>1082</v>
      </c>
      <c r="N96" s="203" t="s">
        <v>2240</v>
      </c>
      <c r="O96" s="241">
        <v>188</v>
      </c>
      <c r="P96" s="205">
        <v>3</v>
      </c>
      <c r="Q96" s="309" t="s">
        <v>2239</v>
      </c>
      <c r="R96" s="309"/>
      <c r="S96" s="206">
        <v>5</v>
      </c>
      <c r="T96" s="242">
        <v>1</v>
      </c>
      <c r="U96" s="191" t="s">
        <v>2722</v>
      </c>
      <c r="V96" s="207">
        <v>9.37</v>
      </c>
      <c r="W96" s="581">
        <v>1790</v>
      </c>
      <c r="X96" s="566">
        <v>179</v>
      </c>
      <c r="Y96" s="571">
        <v>0.1</v>
      </c>
    </row>
    <row r="97" spans="1:25" s="157" customFormat="1" ht="33.75">
      <c r="A97" s="477"/>
      <c r="B97" s="411"/>
      <c r="C97" s="411"/>
      <c r="D97" s="411"/>
      <c r="E97" s="411"/>
      <c r="F97" s="420"/>
      <c r="G97" s="417"/>
      <c r="H97" s="417"/>
      <c r="I97" s="464"/>
      <c r="J97" s="437"/>
      <c r="K97" s="308">
        <v>5</v>
      </c>
      <c r="L97" s="191" t="s">
        <v>2111</v>
      </c>
      <c r="M97" s="191" t="s">
        <v>1083</v>
      </c>
      <c r="N97" s="203" t="s">
        <v>2241</v>
      </c>
      <c r="O97" s="241">
        <v>188</v>
      </c>
      <c r="P97" s="205">
        <v>3</v>
      </c>
      <c r="Q97" s="309" t="s">
        <v>2239</v>
      </c>
      <c r="R97" s="309"/>
      <c r="S97" s="206">
        <v>5</v>
      </c>
      <c r="T97" s="242">
        <v>1</v>
      </c>
      <c r="U97" s="191" t="s">
        <v>2722</v>
      </c>
      <c r="V97" s="207">
        <v>9.37</v>
      </c>
      <c r="W97" s="581">
        <v>235.5</v>
      </c>
      <c r="X97" s="566">
        <v>23.55</v>
      </c>
      <c r="Y97" s="571">
        <v>0.1</v>
      </c>
    </row>
    <row r="98" spans="1:25" s="157" customFormat="1" ht="33.75">
      <c r="A98" s="477"/>
      <c r="B98" s="411"/>
      <c r="C98" s="411"/>
      <c r="D98" s="411"/>
      <c r="E98" s="411"/>
      <c r="F98" s="420"/>
      <c r="G98" s="417"/>
      <c r="H98" s="417"/>
      <c r="I98" s="464"/>
      <c r="J98" s="437"/>
      <c r="K98" s="308">
        <v>5</v>
      </c>
      <c r="L98" s="191" t="s">
        <v>2112</v>
      </c>
      <c r="M98" s="191" t="s">
        <v>1084</v>
      </c>
      <c r="N98" s="203" t="s">
        <v>2242</v>
      </c>
      <c r="O98" s="241">
        <v>188</v>
      </c>
      <c r="P98" s="205">
        <v>10</v>
      </c>
      <c r="Q98" s="309" t="s">
        <v>2239</v>
      </c>
      <c r="R98" s="309"/>
      <c r="S98" s="206">
        <v>5</v>
      </c>
      <c r="T98" s="242">
        <v>1</v>
      </c>
      <c r="U98" s="191" t="s">
        <v>2722</v>
      </c>
      <c r="V98" s="207">
        <v>9.37</v>
      </c>
      <c r="W98" s="581">
        <v>23.675</v>
      </c>
      <c r="X98" s="566">
        <v>2.3675</v>
      </c>
      <c r="Y98" s="571">
        <v>0.1</v>
      </c>
    </row>
    <row r="99" spans="1:25" s="157" customFormat="1" ht="33.75">
      <c r="A99" s="477"/>
      <c r="B99" s="411"/>
      <c r="C99" s="411"/>
      <c r="D99" s="411"/>
      <c r="E99" s="411"/>
      <c r="F99" s="420"/>
      <c r="G99" s="417"/>
      <c r="H99" s="417"/>
      <c r="I99" s="464"/>
      <c r="J99" s="437"/>
      <c r="K99" s="308">
        <v>5</v>
      </c>
      <c r="L99" s="191" t="s">
        <v>2113</v>
      </c>
      <c r="M99" s="191" t="s">
        <v>1085</v>
      </c>
      <c r="N99" s="203" t="s">
        <v>2243</v>
      </c>
      <c r="O99" s="241">
        <v>188.195</v>
      </c>
      <c r="P99" s="205">
        <v>3</v>
      </c>
      <c r="Q99" s="309" t="s">
        <v>2239</v>
      </c>
      <c r="R99" s="309"/>
      <c r="S99" s="206">
        <v>5</v>
      </c>
      <c r="T99" s="242">
        <v>1</v>
      </c>
      <c r="U99" s="191" t="s">
        <v>2722</v>
      </c>
      <c r="V99" s="207">
        <v>9.37</v>
      </c>
      <c r="W99" s="581">
        <v>93.7</v>
      </c>
      <c r="X99" s="566">
        <v>9.37</v>
      </c>
      <c r="Y99" s="571">
        <v>0.1</v>
      </c>
    </row>
    <row r="100" spans="1:25" s="157" customFormat="1" ht="33.75">
      <c r="A100" s="477"/>
      <c r="B100" s="411"/>
      <c r="C100" s="411"/>
      <c r="D100" s="411"/>
      <c r="E100" s="411"/>
      <c r="F100" s="420"/>
      <c r="G100" s="417"/>
      <c r="H100" s="417"/>
      <c r="I100" s="464"/>
      <c r="J100" s="437"/>
      <c r="K100" s="308">
        <v>5</v>
      </c>
      <c r="L100" s="191" t="s">
        <v>2114</v>
      </c>
      <c r="M100" s="191" t="s">
        <v>1086</v>
      </c>
      <c r="N100" s="203" t="s">
        <v>2244</v>
      </c>
      <c r="O100" s="241">
        <v>188</v>
      </c>
      <c r="P100" s="205">
        <v>3</v>
      </c>
      <c r="Q100" s="309" t="s">
        <v>2239</v>
      </c>
      <c r="R100" s="309"/>
      <c r="S100" s="206">
        <v>5</v>
      </c>
      <c r="T100" s="242">
        <v>1</v>
      </c>
      <c r="U100" s="191" t="s">
        <v>2722</v>
      </c>
      <c r="V100" s="207">
        <v>9.37</v>
      </c>
      <c r="W100" s="581">
        <v>235.5</v>
      </c>
      <c r="X100" s="566">
        <v>23.55</v>
      </c>
      <c r="Y100" s="571">
        <v>0.1</v>
      </c>
    </row>
    <row r="101" spans="1:25" s="157" customFormat="1" ht="45.75" thickBot="1">
      <c r="A101" s="477"/>
      <c r="B101" s="411"/>
      <c r="C101" s="411"/>
      <c r="D101" s="411"/>
      <c r="E101" s="411"/>
      <c r="F101" s="420"/>
      <c r="G101" s="417"/>
      <c r="H101" s="417"/>
      <c r="I101" s="464"/>
      <c r="J101" s="437"/>
      <c r="K101" s="308">
        <v>5</v>
      </c>
      <c r="L101" s="191" t="s">
        <v>2115</v>
      </c>
      <c r="M101" s="191" t="s">
        <v>1087</v>
      </c>
      <c r="N101" s="203" t="s">
        <v>2245</v>
      </c>
      <c r="O101" s="241">
        <v>188</v>
      </c>
      <c r="P101" s="205">
        <v>3</v>
      </c>
      <c r="Q101" s="309" t="s">
        <v>2239</v>
      </c>
      <c r="R101" s="309"/>
      <c r="S101" s="206">
        <v>5</v>
      </c>
      <c r="T101" s="242">
        <v>1</v>
      </c>
      <c r="U101" s="191" t="s">
        <v>2722</v>
      </c>
      <c r="V101" s="207">
        <v>9.37</v>
      </c>
      <c r="W101" s="581">
        <v>234.25</v>
      </c>
      <c r="X101" s="566">
        <v>23.425</v>
      </c>
      <c r="Y101" s="571">
        <v>0.1</v>
      </c>
    </row>
    <row r="102" spans="1:25" s="157" customFormat="1" ht="23.25" thickTop="1">
      <c r="A102" s="504" t="s">
        <v>2713</v>
      </c>
      <c r="B102" s="419"/>
      <c r="C102" s="407" t="s">
        <v>2232</v>
      </c>
      <c r="D102" s="419"/>
      <c r="E102" s="407" t="s">
        <v>2715</v>
      </c>
      <c r="F102" s="419" t="s">
        <v>2716</v>
      </c>
      <c r="G102" s="416" t="s">
        <v>124</v>
      </c>
      <c r="H102" s="416" t="s">
        <v>1057</v>
      </c>
      <c r="I102" s="503" t="s">
        <v>2509</v>
      </c>
      <c r="J102" s="436">
        <v>8</v>
      </c>
      <c r="K102" s="301" t="s">
        <v>2495</v>
      </c>
      <c r="L102" s="169" t="s">
        <v>2116</v>
      </c>
      <c r="M102" s="169" t="s">
        <v>1058</v>
      </c>
      <c r="N102" s="170" t="s">
        <v>2737</v>
      </c>
      <c r="O102" s="201"/>
      <c r="P102" s="172">
        <v>1</v>
      </c>
      <c r="Q102" s="292" t="s">
        <v>2511</v>
      </c>
      <c r="R102" s="292" t="s">
        <v>2517</v>
      </c>
      <c r="S102" s="202">
        <v>5</v>
      </c>
      <c r="T102" s="169">
        <v>1</v>
      </c>
      <c r="U102" s="169" t="s">
        <v>2740</v>
      </c>
      <c r="V102" s="175">
        <v>9.37</v>
      </c>
      <c r="W102" s="562">
        <v>7.9645</v>
      </c>
      <c r="X102" s="562">
        <v>4.7787</v>
      </c>
      <c r="Y102" s="563">
        <v>0.6</v>
      </c>
    </row>
    <row r="103" spans="1:25" s="157" customFormat="1" ht="45.75" thickBot="1">
      <c r="A103" s="505"/>
      <c r="B103" s="421"/>
      <c r="C103" s="409"/>
      <c r="D103" s="421"/>
      <c r="E103" s="409"/>
      <c r="F103" s="421"/>
      <c r="G103" s="418"/>
      <c r="H103" s="418"/>
      <c r="I103" s="514"/>
      <c r="J103" s="438"/>
      <c r="K103" s="314" t="s">
        <v>2495</v>
      </c>
      <c r="L103" s="232" t="s">
        <v>2117</v>
      </c>
      <c r="M103" s="232" t="s">
        <v>1059</v>
      </c>
      <c r="N103" s="238" t="s">
        <v>2510</v>
      </c>
      <c r="O103" s="195"/>
      <c r="P103" s="196">
        <v>6</v>
      </c>
      <c r="Q103" s="304" t="s">
        <v>2511</v>
      </c>
      <c r="R103" s="304"/>
      <c r="S103" s="198">
        <v>5</v>
      </c>
      <c r="T103" s="232">
        <v>1</v>
      </c>
      <c r="U103" s="232" t="s">
        <v>2722</v>
      </c>
      <c r="V103" s="315">
        <v>9.37</v>
      </c>
      <c r="W103" s="569">
        <v>1362.675</v>
      </c>
      <c r="X103" s="569">
        <v>817.605</v>
      </c>
      <c r="Y103" s="584">
        <v>0.6</v>
      </c>
    </row>
    <row r="104" spans="1:25" s="157" customFormat="1" ht="45.75" thickTop="1">
      <c r="A104" s="480" t="s">
        <v>2713</v>
      </c>
      <c r="B104" s="481"/>
      <c r="C104" s="482" t="s">
        <v>2336</v>
      </c>
      <c r="D104" s="481"/>
      <c r="E104" s="482" t="s">
        <v>2715</v>
      </c>
      <c r="F104" s="420" t="s">
        <v>2716</v>
      </c>
      <c r="G104" s="417" t="s">
        <v>128</v>
      </c>
      <c r="H104" s="417" t="s">
        <v>2277</v>
      </c>
      <c r="I104" s="489" t="s">
        <v>2498</v>
      </c>
      <c r="J104" s="437">
        <v>8</v>
      </c>
      <c r="K104" s="177">
        <v>5</v>
      </c>
      <c r="L104" s="184" t="s">
        <v>2118</v>
      </c>
      <c r="M104" s="184" t="s">
        <v>1051</v>
      </c>
      <c r="N104" s="178" t="s">
        <v>2737</v>
      </c>
      <c r="O104" s="239" t="s">
        <v>2339</v>
      </c>
      <c r="P104" s="180">
        <v>1</v>
      </c>
      <c r="Q104" s="239" t="s">
        <v>2340</v>
      </c>
      <c r="R104" s="212" t="s">
        <v>2341</v>
      </c>
      <c r="S104" s="188">
        <f>+S105+S106</f>
        <v>1497</v>
      </c>
      <c r="T104" s="228">
        <v>1</v>
      </c>
      <c r="U104" s="184" t="s">
        <v>2740</v>
      </c>
      <c r="V104" s="183">
        <v>9.37</v>
      </c>
      <c r="W104" s="585">
        <v>2384.5713</v>
      </c>
      <c r="X104" s="585">
        <v>238.45713</v>
      </c>
      <c r="Y104" s="565">
        <v>0.1</v>
      </c>
    </row>
    <row r="105" spans="1:25" s="157" customFormat="1" ht="33.75">
      <c r="A105" s="477"/>
      <c r="B105" s="411"/>
      <c r="C105" s="411"/>
      <c r="D105" s="411"/>
      <c r="E105" s="411"/>
      <c r="F105" s="420"/>
      <c r="G105" s="417"/>
      <c r="H105" s="417"/>
      <c r="I105" s="464"/>
      <c r="J105" s="437"/>
      <c r="K105" s="185">
        <v>5</v>
      </c>
      <c r="L105" s="191" t="s">
        <v>2119</v>
      </c>
      <c r="M105" s="191" t="s">
        <v>1052</v>
      </c>
      <c r="N105" s="240" t="s">
        <v>2342</v>
      </c>
      <c r="O105" s="241">
        <v>183.187</v>
      </c>
      <c r="P105" s="205">
        <v>3</v>
      </c>
      <c r="Q105" s="241" t="s">
        <v>2343</v>
      </c>
      <c r="R105" s="241" t="s">
        <v>2344</v>
      </c>
      <c r="S105" s="206">
        <v>20</v>
      </c>
      <c r="T105" s="242">
        <v>1</v>
      </c>
      <c r="U105" s="191" t="s">
        <v>2722</v>
      </c>
      <c r="V105" s="207">
        <v>9.37</v>
      </c>
      <c r="W105" s="586">
        <v>10756</v>
      </c>
      <c r="X105" s="586">
        <v>1075.6</v>
      </c>
      <c r="Y105" s="571">
        <v>0.1</v>
      </c>
    </row>
    <row r="106" spans="1:25" s="157" customFormat="1" ht="45">
      <c r="A106" s="477"/>
      <c r="B106" s="411"/>
      <c r="C106" s="411"/>
      <c r="D106" s="411"/>
      <c r="E106" s="411"/>
      <c r="F106" s="420"/>
      <c r="G106" s="417"/>
      <c r="H106" s="417"/>
      <c r="I106" s="464"/>
      <c r="J106" s="437"/>
      <c r="K106" s="185">
        <v>5</v>
      </c>
      <c r="L106" s="191" t="s">
        <v>2120</v>
      </c>
      <c r="M106" s="191" t="s">
        <v>1053</v>
      </c>
      <c r="N106" s="240" t="s">
        <v>2345</v>
      </c>
      <c r="O106" s="241">
        <v>304.453</v>
      </c>
      <c r="P106" s="205">
        <v>5</v>
      </c>
      <c r="Q106" s="241" t="s">
        <v>2346</v>
      </c>
      <c r="R106" s="241" t="s">
        <v>2347</v>
      </c>
      <c r="S106" s="206">
        <v>1477</v>
      </c>
      <c r="T106" s="242">
        <v>1</v>
      </c>
      <c r="U106" s="191" t="s">
        <v>2722</v>
      </c>
      <c r="V106" s="207">
        <v>9.37</v>
      </c>
      <c r="W106" s="586">
        <v>1071312.41</v>
      </c>
      <c r="X106" s="586">
        <v>107131.24100000002</v>
      </c>
      <c r="Y106" s="571">
        <v>0.1</v>
      </c>
    </row>
    <row r="107" spans="1:25" s="157" customFormat="1" ht="34.5" thickBot="1">
      <c r="A107" s="477"/>
      <c r="B107" s="411"/>
      <c r="C107" s="411"/>
      <c r="D107" s="411"/>
      <c r="E107" s="411"/>
      <c r="F107" s="420"/>
      <c r="G107" s="418"/>
      <c r="H107" s="418"/>
      <c r="I107" s="464"/>
      <c r="J107" s="437"/>
      <c r="K107" s="185">
        <v>5</v>
      </c>
      <c r="L107" s="191" t="s">
        <v>2121</v>
      </c>
      <c r="M107" s="191" t="s">
        <v>1088</v>
      </c>
      <c r="N107" s="203" t="s">
        <v>2348</v>
      </c>
      <c r="O107" s="204">
        <v>304</v>
      </c>
      <c r="P107" s="205">
        <v>10</v>
      </c>
      <c r="Q107" s="241" t="s">
        <v>2349</v>
      </c>
      <c r="R107" s="239" t="s">
        <v>2350</v>
      </c>
      <c r="S107" s="206">
        <f>+S105+S106</f>
        <v>1497</v>
      </c>
      <c r="T107" s="242">
        <v>1</v>
      </c>
      <c r="U107" s="191" t="s">
        <v>2722</v>
      </c>
      <c r="V107" s="207">
        <v>9.37</v>
      </c>
      <c r="W107" s="586">
        <v>247633.74</v>
      </c>
      <c r="X107" s="587">
        <v>24763.374</v>
      </c>
      <c r="Y107" s="571">
        <v>0.1</v>
      </c>
    </row>
    <row r="108" spans="1:25" s="157" customFormat="1" ht="23.25" customHeight="1" thickTop="1">
      <c r="A108" s="476" t="s">
        <v>2236</v>
      </c>
      <c r="B108" s="410"/>
      <c r="C108" s="412" t="s">
        <v>2351</v>
      </c>
      <c r="D108" s="410"/>
      <c r="E108" s="412" t="s">
        <v>2715</v>
      </c>
      <c r="F108" s="419" t="s">
        <v>2716</v>
      </c>
      <c r="G108" s="416" t="s">
        <v>132</v>
      </c>
      <c r="H108" s="416" t="s">
        <v>118</v>
      </c>
      <c r="I108" s="492" t="s">
        <v>2353</v>
      </c>
      <c r="J108" s="436">
        <v>14</v>
      </c>
      <c r="K108" s="169">
        <v>5</v>
      </c>
      <c r="L108" s="176" t="s">
        <v>2122</v>
      </c>
      <c r="M108" s="176" t="s">
        <v>2109</v>
      </c>
      <c r="N108" s="245" t="s">
        <v>2737</v>
      </c>
      <c r="O108" s="201" t="s">
        <v>2351</v>
      </c>
      <c r="P108" s="172">
        <v>1</v>
      </c>
      <c r="Q108" s="201" t="s">
        <v>2354</v>
      </c>
      <c r="R108" s="201" t="s">
        <v>2344</v>
      </c>
      <c r="S108" s="222">
        <v>20</v>
      </c>
      <c r="T108" s="223">
        <v>1</v>
      </c>
      <c r="U108" s="176" t="s">
        <v>2740</v>
      </c>
      <c r="V108" s="175">
        <v>9.37</v>
      </c>
      <c r="W108" s="576">
        <v>31.858</v>
      </c>
      <c r="X108" s="576">
        <v>3.1858000000000004</v>
      </c>
      <c r="Y108" s="563">
        <v>0.1</v>
      </c>
    </row>
    <row r="109" spans="1:25" s="157" customFormat="1" ht="34.5" thickBot="1">
      <c r="A109" s="477"/>
      <c r="B109" s="411"/>
      <c r="C109" s="411"/>
      <c r="D109" s="411"/>
      <c r="E109" s="411"/>
      <c r="F109" s="420"/>
      <c r="G109" s="418"/>
      <c r="H109" s="418"/>
      <c r="I109" s="464"/>
      <c r="J109" s="437"/>
      <c r="K109" s="193">
        <v>5</v>
      </c>
      <c r="L109" s="191" t="s">
        <v>2123</v>
      </c>
      <c r="M109" s="191" t="s">
        <v>2110</v>
      </c>
      <c r="N109" s="246" t="s">
        <v>2355</v>
      </c>
      <c r="O109" s="241">
        <v>182</v>
      </c>
      <c r="P109" s="205">
        <v>11</v>
      </c>
      <c r="Q109" s="241" t="s">
        <v>2356</v>
      </c>
      <c r="R109" s="241" t="s">
        <v>2344</v>
      </c>
      <c r="S109" s="206">
        <v>20</v>
      </c>
      <c r="T109" s="242">
        <v>1</v>
      </c>
      <c r="U109" s="191" t="s">
        <v>2722</v>
      </c>
      <c r="V109" s="207">
        <v>9.37</v>
      </c>
      <c r="W109" s="586">
        <v>29283.2</v>
      </c>
      <c r="X109" s="586">
        <v>2928.32</v>
      </c>
      <c r="Y109" s="571">
        <v>0.1</v>
      </c>
    </row>
    <row r="110" spans="1:25" s="157" customFormat="1" ht="34.5" customHeight="1" thickTop="1">
      <c r="A110" s="476" t="s">
        <v>2713</v>
      </c>
      <c r="B110" s="410"/>
      <c r="C110" s="412" t="s">
        <v>2357</v>
      </c>
      <c r="D110" s="410"/>
      <c r="E110" s="412" t="s">
        <v>2715</v>
      </c>
      <c r="F110" s="419" t="s">
        <v>2716</v>
      </c>
      <c r="G110" s="416" t="s">
        <v>136</v>
      </c>
      <c r="H110" s="416" t="s">
        <v>124</v>
      </c>
      <c r="I110" s="492" t="s">
        <v>2359</v>
      </c>
      <c r="J110" s="436">
        <v>5</v>
      </c>
      <c r="K110" s="177">
        <v>5</v>
      </c>
      <c r="L110" s="176" t="s">
        <v>138</v>
      </c>
      <c r="M110" s="176" t="s">
        <v>2116</v>
      </c>
      <c r="N110" s="170" t="s">
        <v>2737</v>
      </c>
      <c r="O110" s="201" t="s">
        <v>2357</v>
      </c>
      <c r="P110" s="172">
        <v>1</v>
      </c>
      <c r="Q110" s="201" t="s">
        <v>2360</v>
      </c>
      <c r="R110" s="201" t="s">
        <v>2361</v>
      </c>
      <c r="S110" s="222">
        <f>985*2</f>
        <v>1970</v>
      </c>
      <c r="T110" s="223">
        <v>1</v>
      </c>
      <c r="U110" s="176" t="s">
        <v>2740</v>
      </c>
      <c r="V110" s="175">
        <v>9.37</v>
      </c>
      <c r="W110" s="576">
        <v>3138.013</v>
      </c>
      <c r="X110" s="576">
        <v>313.8013</v>
      </c>
      <c r="Y110" s="563">
        <v>0.1</v>
      </c>
    </row>
    <row r="111" spans="1:25" s="250" customFormat="1" ht="22.5">
      <c r="A111" s="477"/>
      <c r="B111" s="411"/>
      <c r="C111" s="411"/>
      <c r="D111" s="411"/>
      <c r="E111" s="411"/>
      <c r="F111" s="420"/>
      <c r="G111" s="417"/>
      <c r="H111" s="417"/>
      <c r="I111" s="464"/>
      <c r="J111" s="437"/>
      <c r="K111" s="185">
        <v>5</v>
      </c>
      <c r="L111" s="190" t="s">
        <v>138</v>
      </c>
      <c r="M111" s="190" t="s">
        <v>2117</v>
      </c>
      <c r="N111" s="240" t="s">
        <v>2362</v>
      </c>
      <c r="O111" s="241">
        <v>185</v>
      </c>
      <c r="P111" s="247">
        <v>11</v>
      </c>
      <c r="Q111" s="241" t="s">
        <v>2344</v>
      </c>
      <c r="R111" s="241" t="s">
        <v>2286</v>
      </c>
      <c r="S111" s="248">
        <v>20</v>
      </c>
      <c r="T111" s="208">
        <v>1</v>
      </c>
      <c r="U111" s="190" t="s">
        <v>2740</v>
      </c>
      <c r="V111" s="249">
        <v>9.37</v>
      </c>
      <c r="W111" s="588">
        <v>51748</v>
      </c>
      <c r="X111" s="588">
        <v>5174.8</v>
      </c>
      <c r="Y111" s="589">
        <v>0.1</v>
      </c>
    </row>
    <row r="112" spans="1:25" s="250" customFormat="1" ht="23.25" thickBot="1">
      <c r="A112" s="477"/>
      <c r="B112" s="411"/>
      <c r="C112" s="411"/>
      <c r="D112" s="411"/>
      <c r="E112" s="411"/>
      <c r="F112" s="420"/>
      <c r="G112" s="417"/>
      <c r="H112" s="417"/>
      <c r="I112" s="464"/>
      <c r="J112" s="437"/>
      <c r="K112" s="185">
        <v>5</v>
      </c>
      <c r="L112" s="190" t="s">
        <v>138</v>
      </c>
      <c r="M112" s="190" t="s">
        <v>1089</v>
      </c>
      <c r="N112" s="203" t="s">
        <v>2363</v>
      </c>
      <c r="O112" s="241">
        <v>185</v>
      </c>
      <c r="P112" s="247">
        <v>10</v>
      </c>
      <c r="Q112" s="241" t="s">
        <v>2364</v>
      </c>
      <c r="R112" s="241" t="s">
        <v>2365</v>
      </c>
      <c r="S112" s="248">
        <f>985</f>
        <v>985</v>
      </c>
      <c r="T112" s="208">
        <v>1</v>
      </c>
      <c r="U112" s="190" t="s">
        <v>2740</v>
      </c>
      <c r="V112" s="249">
        <v>9.37</v>
      </c>
      <c r="W112" s="588">
        <v>37597.45</v>
      </c>
      <c r="X112" s="588">
        <v>3759.745</v>
      </c>
      <c r="Y112" s="589">
        <v>0.1</v>
      </c>
    </row>
    <row r="113" spans="1:25" s="157" customFormat="1" ht="34.5" customHeight="1" thickTop="1">
      <c r="A113" s="476" t="s">
        <v>2713</v>
      </c>
      <c r="B113" s="410"/>
      <c r="C113" s="412">
        <v>206</v>
      </c>
      <c r="D113" s="410"/>
      <c r="E113" s="412" t="s">
        <v>2715</v>
      </c>
      <c r="F113" s="419" t="s">
        <v>2716</v>
      </c>
      <c r="G113" s="416" t="s">
        <v>143</v>
      </c>
      <c r="H113" s="416" t="s">
        <v>128</v>
      </c>
      <c r="I113" s="492" t="s">
        <v>2367</v>
      </c>
      <c r="J113" s="436">
        <v>8</v>
      </c>
      <c r="K113" s="169">
        <v>5</v>
      </c>
      <c r="L113" s="169" t="s">
        <v>145</v>
      </c>
      <c r="M113" s="169" t="s">
        <v>2118</v>
      </c>
      <c r="N113" s="170" t="s">
        <v>2737</v>
      </c>
      <c r="O113" s="201">
        <v>206</v>
      </c>
      <c r="P113" s="172">
        <v>1</v>
      </c>
      <c r="Q113" s="201" t="s">
        <v>2368</v>
      </c>
      <c r="R113" s="201" t="s">
        <v>2326</v>
      </c>
      <c r="S113" s="202">
        <v>0</v>
      </c>
      <c r="T113" s="223">
        <v>1</v>
      </c>
      <c r="U113" s="169" t="s">
        <v>2740</v>
      </c>
      <c r="V113" s="175">
        <v>9.37</v>
      </c>
      <c r="W113" s="562">
        <v>0</v>
      </c>
      <c r="X113" s="562">
        <v>0</v>
      </c>
      <c r="Y113" s="563">
        <v>0.6</v>
      </c>
    </row>
    <row r="114" spans="1:25" s="157" customFormat="1" ht="34.5" thickBot="1">
      <c r="A114" s="477"/>
      <c r="B114" s="411"/>
      <c r="C114" s="411"/>
      <c r="D114" s="411"/>
      <c r="E114" s="411"/>
      <c r="F114" s="420"/>
      <c r="G114" s="418"/>
      <c r="H114" s="418"/>
      <c r="I114" s="464"/>
      <c r="J114" s="437"/>
      <c r="K114" s="193">
        <v>5</v>
      </c>
      <c r="L114" s="243" t="s">
        <v>145</v>
      </c>
      <c r="M114" s="243" t="s">
        <v>2119</v>
      </c>
      <c r="N114" s="203" t="s">
        <v>2369</v>
      </c>
      <c r="O114" s="241">
        <v>206</v>
      </c>
      <c r="P114" s="205">
        <v>6</v>
      </c>
      <c r="Q114" s="195" t="s">
        <v>2368</v>
      </c>
      <c r="R114" s="241" t="s">
        <v>2326</v>
      </c>
      <c r="S114" s="206">
        <v>0</v>
      </c>
      <c r="T114" s="252">
        <v>1</v>
      </c>
      <c r="U114" s="243" t="s">
        <v>2722</v>
      </c>
      <c r="V114" s="253">
        <v>9.37</v>
      </c>
      <c r="W114" s="566">
        <v>0</v>
      </c>
      <c r="X114" s="567">
        <v>0</v>
      </c>
      <c r="Y114" s="568">
        <v>0.6</v>
      </c>
    </row>
    <row r="115" spans="1:25" s="157" customFormat="1" ht="12" customHeight="1" thickTop="1">
      <c r="A115" s="476" t="s">
        <v>2713</v>
      </c>
      <c r="B115" s="410"/>
      <c r="C115" s="412">
        <v>235</v>
      </c>
      <c r="D115" s="410"/>
      <c r="E115" s="412" t="s">
        <v>2715</v>
      </c>
      <c r="F115" s="419" t="s">
        <v>2716</v>
      </c>
      <c r="G115" s="416" t="s">
        <v>2030</v>
      </c>
      <c r="H115" s="416" t="s">
        <v>132</v>
      </c>
      <c r="I115" s="492" t="s">
        <v>0</v>
      </c>
      <c r="J115" s="436">
        <v>1</v>
      </c>
      <c r="K115" s="177">
        <v>5</v>
      </c>
      <c r="L115" s="169" t="s">
        <v>2127</v>
      </c>
      <c r="M115" s="169" t="s">
        <v>2122</v>
      </c>
      <c r="N115" s="245" t="s">
        <v>2737</v>
      </c>
      <c r="O115" s="256">
        <v>235</v>
      </c>
      <c r="P115" s="258">
        <v>1</v>
      </c>
      <c r="Q115" s="181" t="s">
        <v>2354</v>
      </c>
      <c r="R115" s="256" t="s">
        <v>2286</v>
      </c>
      <c r="S115" s="202">
        <v>985</v>
      </c>
      <c r="T115" s="223">
        <v>1</v>
      </c>
      <c r="U115" s="169" t="s">
        <v>2740</v>
      </c>
      <c r="V115" s="175">
        <v>9.37</v>
      </c>
      <c r="W115" s="562">
        <v>1569.0065</v>
      </c>
      <c r="X115" s="562">
        <v>156.90065</v>
      </c>
      <c r="Y115" s="563">
        <v>0.1</v>
      </c>
    </row>
    <row r="116" spans="1:25" s="157" customFormat="1" ht="33.75">
      <c r="A116" s="477"/>
      <c r="B116" s="411"/>
      <c r="C116" s="411"/>
      <c r="D116" s="411"/>
      <c r="E116" s="411"/>
      <c r="F116" s="420"/>
      <c r="G116" s="417"/>
      <c r="H116" s="417"/>
      <c r="I116" s="464"/>
      <c r="J116" s="437"/>
      <c r="K116" s="185">
        <v>5</v>
      </c>
      <c r="L116" s="243" t="s">
        <v>2128</v>
      </c>
      <c r="M116" s="243" t="s">
        <v>2123</v>
      </c>
      <c r="N116" s="246" t="s">
        <v>1</v>
      </c>
      <c r="O116" s="259">
        <v>235</v>
      </c>
      <c r="P116" s="219">
        <v>6</v>
      </c>
      <c r="Q116" s="259" t="s">
        <v>2387</v>
      </c>
      <c r="R116" s="241" t="s">
        <v>2388</v>
      </c>
      <c r="S116" s="206">
        <f>100*500*0.1</f>
        <v>5000</v>
      </c>
      <c r="T116" s="252">
        <v>1</v>
      </c>
      <c r="U116" s="243" t="s">
        <v>2722</v>
      </c>
      <c r="V116" s="253">
        <v>9.37</v>
      </c>
      <c r="W116" s="566">
        <v>11712.5</v>
      </c>
      <c r="X116" s="567">
        <v>1171.25</v>
      </c>
      <c r="Y116" s="568">
        <v>0.1</v>
      </c>
    </row>
    <row r="117" spans="1:25" s="157" customFormat="1" ht="34.5" thickBot="1">
      <c r="A117" s="477"/>
      <c r="B117" s="411"/>
      <c r="C117" s="411"/>
      <c r="D117" s="411"/>
      <c r="E117" s="411"/>
      <c r="F117" s="420"/>
      <c r="G117" s="417"/>
      <c r="H117" s="417"/>
      <c r="I117" s="464"/>
      <c r="J117" s="437"/>
      <c r="K117" s="185">
        <v>5</v>
      </c>
      <c r="L117" s="185" t="s">
        <v>2129</v>
      </c>
      <c r="M117" s="185" t="s">
        <v>1090</v>
      </c>
      <c r="N117" s="217" t="s">
        <v>2389</v>
      </c>
      <c r="O117" s="218">
        <v>235</v>
      </c>
      <c r="P117" s="219">
        <v>10</v>
      </c>
      <c r="Q117" s="218" t="s">
        <v>2390</v>
      </c>
      <c r="R117" s="204" t="s">
        <v>2050</v>
      </c>
      <c r="S117" s="206">
        <f>885*11000*0.1</f>
        <v>973500</v>
      </c>
      <c r="T117" s="242">
        <v>1</v>
      </c>
      <c r="U117" s="185" t="s">
        <v>2722</v>
      </c>
      <c r="V117" s="207">
        <v>9.37</v>
      </c>
      <c r="W117" s="566">
        <v>2514063.75</v>
      </c>
      <c r="X117" s="566">
        <v>251406.37499999997</v>
      </c>
      <c r="Y117" s="571">
        <v>0.1</v>
      </c>
    </row>
    <row r="118" spans="1:25" s="157" customFormat="1" ht="34.5" customHeight="1" thickTop="1">
      <c r="A118" s="476" t="s">
        <v>2713</v>
      </c>
      <c r="B118" s="410"/>
      <c r="C118" s="412">
        <v>255</v>
      </c>
      <c r="D118" s="410"/>
      <c r="E118" s="412" t="s">
        <v>2715</v>
      </c>
      <c r="F118" s="419" t="s">
        <v>2716</v>
      </c>
      <c r="G118" s="416" t="s">
        <v>2039</v>
      </c>
      <c r="H118" s="416" t="s">
        <v>136</v>
      </c>
      <c r="I118" s="492" t="s">
        <v>2392</v>
      </c>
      <c r="J118" s="436">
        <v>8</v>
      </c>
      <c r="K118" s="169">
        <v>5</v>
      </c>
      <c r="L118" s="169" t="s">
        <v>2130</v>
      </c>
      <c r="M118" s="169" t="s">
        <v>1091</v>
      </c>
      <c r="N118" s="170" t="s">
        <v>2393</v>
      </c>
      <c r="O118" s="201">
        <v>255</v>
      </c>
      <c r="P118" s="172">
        <v>1</v>
      </c>
      <c r="Q118" s="201" t="s">
        <v>2394</v>
      </c>
      <c r="R118" s="201" t="s">
        <v>2395</v>
      </c>
      <c r="S118" s="202">
        <f>985*4</f>
        <v>3940</v>
      </c>
      <c r="T118" s="223">
        <v>0.25</v>
      </c>
      <c r="U118" s="169" t="s">
        <v>2740</v>
      </c>
      <c r="V118" s="175">
        <v>9.37</v>
      </c>
      <c r="W118" s="562">
        <v>1569.0065</v>
      </c>
      <c r="X118" s="562">
        <v>156.90065</v>
      </c>
      <c r="Y118" s="563">
        <v>0.1</v>
      </c>
    </row>
    <row r="119" spans="1:25" s="157" customFormat="1" ht="33.75">
      <c r="A119" s="477"/>
      <c r="B119" s="411"/>
      <c r="C119" s="411"/>
      <c r="D119" s="411"/>
      <c r="E119" s="411"/>
      <c r="F119" s="420"/>
      <c r="G119" s="417"/>
      <c r="H119" s="417"/>
      <c r="I119" s="464"/>
      <c r="J119" s="437"/>
      <c r="K119" s="185">
        <v>5</v>
      </c>
      <c r="L119" s="185" t="s">
        <v>2131</v>
      </c>
      <c r="M119" s="185" t="s">
        <v>1092</v>
      </c>
      <c r="N119" s="203" t="s">
        <v>2396</v>
      </c>
      <c r="O119" s="204">
        <v>255</v>
      </c>
      <c r="P119" s="205">
        <v>3</v>
      </c>
      <c r="Q119" s="204" t="s">
        <v>2394</v>
      </c>
      <c r="R119" s="204" t="s">
        <v>2395</v>
      </c>
      <c r="S119" s="206">
        <f>985*4</f>
        <v>3940</v>
      </c>
      <c r="T119" s="242">
        <v>0.25</v>
      </c>
      <c r="U119" s="185" t="s">
        <v>2722</v>
      </c>
      <c r="V119" s="207">
        <v>9.37</v>
      </c>
      <c r="W119" s="566">
        <v>25826.7</v>
      </c>
      <c r="X119" s="566">
        <v>2582.67</v>
      </c>
      <c r="Y119" s="571">
        <v>0.1</v>
      </c>
    </row>
    <row r="120" spans="1:25" s="157" customFormat="1" ht="34.5" thickBot="1">
      <c r="A120" s="477"/>
      <c r="B120" s="411"/>
      <c r="C120" s="411"/>
      <c r="D120" s="411"/>
      <c r="E120" s="411"/>
      <c r="F120" s="420"/>
      <c r="G120" s="418"/>
      <c r="H120" s="418"/>
      <c r="I120" s="465"/>
      <c r="J120" s="437"/>
      <c r="K120" s="192">
        <v>5</v>
      </c>
      <c r="L120" s="185" t="s">
        <v>2132</v>
      </c>
      <c r="M120" s="185" t="s">
        <v>1093</v>
      </c>
      <c r="N120" s="203" t="s">
        <v>2397</v>
      </c>
      <c r="O120" s="241">
        <v>255</v>
      </c>
      <c r="P120" s="205">
        <v>10</v>
      </c>
      <c r="Q120" s="241" t="s">
        <v>2394</v>
      </c>
      <c r="R120" s="241" t="s">
        <v>2395</v>
      </c>
      <c r="S120" s="206">
        <f>985*4</f>
        <v>3940</v>
      </c>
      <c r="T120" s="242">
        <v>0.25</v>
      </c>
      <c r="U120" s="185" t="s">
        <v>2722</v>
      </c>
      <c r="V120" s="207">
        <v>9.37</v>
      </c>
      <c r="W120" s="564">
        <v>80198.7</v>
      </c>
      <c r="X120" s="566">
        <v>48119.22</v>
      </c>
      <c r="Y120" s="571">
        <v>0.6</v>
      </c>
    </row>
    <row r="121" spans="1:25" s="157" customFormat="1" ht="12" customHeight="1" thickTop="1">
      <c r="A121" s="476" t="s">
        <v>2236</v>
      </c>
      <c r="B121" s="410"/>
      <c r="C121" s="412">
        <v>258</v>
      </c>
      <c r="D121" s="410"/>
      <c r="E121" s="412" t="s">
        <v>2715</v>
      </c>
      <c r="F121" s="419" t="s">
        <v>2716</v>
      </c>
      <c r="G121" s="416" t="s">
        <v>150</v>
      </c>
      <c r="H121" s="416" t="s">
        <v>143</v>
      </c>
      <c r="I121" s="492" t="s">
        <v>2399</v>
      </c>
      <c r="J121" s="436">
        <v>2</v>
      </c>
      <c r="K121" s="169">
        <v>5</v>
      </c>
      <c r="L121" s="169" t="s">
        <v>2133</v>
      </c>
      <c r="M121" s="169" t="s">
        <v>1094</v>
      </c>
      <c r="N121" s="170" t="s">
        <v>2737</v>
      </c>
      <c r="O121" s="201">
        <v>258</v>
      </c>
      <c r="P121" s="172">
        <v>1</v>
      </c>
      <c r="Q121" s="171" t="s">
        <v>2354</v>
      </c>
      <c r="R121" s="171" t="s">
        <v>2400</v>
      </c>
      <c r="S121" s="222">
        <v>985</v>
      </c>
      <c r="T121" s="223">
        <v>0.25</v>
      </c>
      <c r="U121" s="169" t="s">
        <v>2740</v>
      </c>
      <c r="V121" s="175">
        <v>9.37</v>
      </c>
      <c r="W121" s="562">
        <v>392.251625</v>
      </c>
      <c r="X121" s="562">
        <v>39.2251625</v>
      </c>
      <c r="Y121" s="563">
        <v>0.1</v>
      </c>
    </row>
    <row r="122" spans="1:25" s="157" customFormat="1" ht="34.5" thickBot="1">
      <c r="A122" s="477"/>
      <c r="B122" s="411"/>
      <c r="C122" s="411"/>
      <c r="D122" s="411"/>
      <c r="E122" s="411"/>
      <c r="F122" s="420"/>
      <c r="G122" s="418"/>
      <c r="H122" s="418"/>
      <c r="I122" s="471"/>
      <c r="J122" s="438"/>
      <c r="K122" s="193">
        <v>5</v>
      </c>
      <c r="L122" s="177" t="s">
        <v>2134</v>
      </c>
      <c r="M122" s="177" t="s">
        <v>1095</v>
      </c>
      <c r="N122" s="186" t="s">
        <v>2399</v>
      </c>
      <c r="O122" s="241">
        <v>258</v>
      </c>
      <c r="P122" s="187">
        <v>3</v>
      </c>
      <c r="Q122" s="179" t="s">
        <v>2354</v>
      </c>
      <c r="R122" s="179" t="s">
        <v>2286</v>
      </c>
      <c r="S122" s="188">
        <v>985</v>
      </c>
      <c r="T122" s="228">
        <v>0.25</v>
      </c>
      <c r="U122" s="177" t="s">
        <v>2722</v>
      </c>
      <c r="V122" s="183">
        <v>9.37</v>
      </c>
      <c r="W122" s="564">
        <v>18582.024999999998</v>
      </c>
      <c r="X122" s="564">
        <v>1858.2024999999999</v>
      </c>
      <c r="Y122" s="565">
        <v>0.1</v>
      </c>
    </row>
    <row r="123" spans="1:25" s="157" customFormat="1" ht="23.25" customHeight="1" thickTop="1">
      <c r="A123" s="476" t="s">
        <v>2236</v>
      </c>
      <c r="B123" s="410"/>
      <c r="C123" s="412">
        <v>262</v>
      </c>
      <c r="D123" s="410"/>
      <c r="E123" s="412" t="s">
        <v>2715</v>
      </c>
      <c r="F123" s="419" t="s">
        <v>2716</v>
      </c>
      <c r="G123" s="416" t="s">
        <v>2045</v>
      </c>
      <c r="H123" s="416" t="s">
        <v>155</v>
      </c>
      <c r="I123" s="492" t="s">
        <v>2402</v>
      </c>
      <c r="J123" s="436">
        <v>2</v>
      </c>
      <c r="K123" s="169">
        <v>5</v>
      </c>
      <c r="L123" s="169" t="s">
        <v>2135</v>
      </c>
      <c r="M123" s="169" t="s">
        <v>2124</v>
      </c>
      <c r="N123" s="170" t="s">
        <v>2737</v>
      </c>
      <c r="O123" s="201">
        <v>262</v>
      </c>
      <c r="P123" s="172">
        <v>1</v>
      </c>
      <c r="Q123" s="171" t="s">
        <v>2403</v>
      </c>
      <c r="R123" s="201" t="s">
        <v>2395</v>
      </c>
      <c r="S123" s="222">
        <f>985*4</f>
        <v>3940</v>
      </c>
      <c r="T123" s="223">
        <v>0.25</v>
      </c>
      <c r="U123" s="169" t="s">
        <v>2740</v>
      </c>
      <c r="V123" s="175">
        <v>9.37</v>
      </c>
      <c r="W123" s="562">
        <v>1569.0065</v>
      </c>
      <c r="X123" s="562">
        <v>156.90065</v>
      </c>
      <c r="Y123" s="563">
        <v>0.1</v>
      </c>
    </row>
    <row r="124" spans="1:25" s="157" customFormat="1" ht="23.25" thickBot="1">
      <c r="A124" s="477"/>
      <c r="B124" s="411"/>
      <c r="C124" s="411"/>
      <c r="D124" s="411"/>
      <c r="E124" s="411"/>
      <c r="F124" s="420"/>
      <c r="G124" s="418"/>
      <c r="H124" s="418"/>
      <c r="I124" s="464"/>
      <c r="J124" s="437"/>
      <c r="K124" s="193">
        <v>5</v>
      </c>
      <c r="L124" s="177" t="s">
        <v>2136</v>
      </c>
      <c r="M124" s="177" t="s">
        <v>2125</v>
      </c>
      <c r="N124" s="186" t="s">
        <v>2402</v>
      </c>
      <c r="O124" s="241">
        <v>262</v>
      </c>
      <c r="P124" s="187">
        <v>3</v>
      </c>
      <c r="Q124" s="179" t="s">
        <v>2403</v>
      </c>
      <c r="R124" s="241" t="s">
        <v>2395</v>
      </c>
      <c r="S124" s="188">
        <f>985*4</f>
        <v>3940</v>
      </c>
      <c r="T124" s="228">
        <v>0.25</v>
      </c>
      <c r="U124" s="177" t="s">
        <v>2722</v>
      </c>
      <c r="V124" s="183">
        <v>9.37</v>
      </c>
      <c r="W124" s="564">
        <v>37164.05</v>
      </c>
      <c r="X124" s="564">
        <v>3716.4049999999997</v>
      </c>
      <c r="Y124" s="565">
        <v>0.1</v>
      </c>
    </row>
    <row r="125" spans="1:25" s="157" customFormat="1" ht="34.5" customHeight="1" thickTop="1">
      <c r="A125" s="476" t="s">
        <v>2713</v>
      </c>
      <c r="B125" s="410"/>
      <c r="C125" s="412">
        <v>276.277</v>
      </c>
      <c r="D125" s="410"/>
      <c r="E125" s="412" t="s">
        <v>2715</v>
      </c>
      <c r="F125" s="419" t="s">
        <v>2716</v>
      </c>
      <c r="G125" s="416" t="s">
        <v>2592</v>
      </c>
      <c r="H125" s="416" t="s">
        <v>162</v>
      </c>
      <c r="I125" s="492" t="s">
        <v>1096</v>
      </c>
      <c r="J125" s="436">
        <v>2</v>
      </c>
      <c r="K125" s="177">
        <v>5</v>
      </c>
      <c r="L125" s="169" t="s">
        <v>2137</v>
      </c>
      <c r="M125" s="169" t="s">
        <v>2137</v>
      </c>
      <c r="N125" s="170" t="s">
        <v>2737</v>
      </c>
      <c r="O125" s="201">
        <v>276.277</v>
      </c>
      <c r="P125" s="172">
        <v>1</v>
      </c>
      <c r="Q125" s="201" t="s">
        <v>2405</v>
      </c>
      <c r="R125" s="201" t="s">
        <v>2406</v>
      </c>
      <c r="S125" s="202">
        <f>0.01*(985*3)</f>
        <v>29.55</v>
      </c>
      <c r="T125" s="223">
        <v>1</v>
      </c>
      <c r="U125" s="169" t="s">
        <v>2740</v>
      </c>
      <c r="V125" s="175">
        <v>9.37</v>
      </c>
      <c r="W125" s="562">
        <v>47.070195</v>
      </c>
      <c r="X125" s="562">
        <v>4.7070195</v>
      </c>
      <c r="Y125" s="563">
        <v>0.1</v>
      </c>
    </row>
    <row r="126" spans="1:25" s="157" customFormat="1" ht="33.75">
      <c r="A126" s="477"/>
      <c r="B126" s="411"/>
      <c r="C126" s="411"/>
      <c r="D126" s="411"/>
      <c r="E126" s="411"/>
      <c r="F126" s="420"/>
      <c r="G126" s="417"/>
      <c r="H126" s="417"/>
      <c r="I126" s="464"/>
      <c r="J126" s="437"/>
      <c r="K126" s="185">
        <v>5</v>
      </c>
      <c r="L126" s="243" t="s">
        <v>2138</v>
      </c>
      <c r="M126" s="243" t="s">
        <v>2138</v>
      </c>
      <c r="N126" s="240" t="s">
        <v>2407</v>
      </c>
      <c r="O126" s="241">
        <v>276</v>
      </c>
      <c r="P126" s="205">
        <v>10</v>
      </c>
      <c r="Q126" s="241" t="s">
        <v>2408</v>
      </c>
      <c r="R126" s="241" t="s">
        <v>2406</v>
      </c>
      <c r="S126" s="260">
        <v>30</v>
      </c>
      <c r="T126" s="252">
        <v>1</v>
      </c>
      <c r="U126" s="243" t="s">
        <v>2722</v>
      </c>
      <c r="V126" s="253">
        <v>9.37</v>
      </c>
      <c r="W126" s="566">
        <v>2976.3</v>
      </c>
      <c r="X126" s="567">
        <v>297.63</v>
      </c>
      <c r="Y126" s="568">
        <v>0.1</v>
      </c>
    </row>
    <row r="127" spans="1:25" s="157" customFormat="1" ht="33.75">
      <c r="A127" s="477"/>
      <c r="B127" s="411"/>
      <c r="C127" s="411"/>
      <c r="D127" s="411"/>
      <c r="E127" s="411"/>
      <c r="F127" s="420"/>
      <c r="G127" s="417"/>
      <c r="H127" s="417"/>
      <c r="I127" s="464"/>
      <c r="J127" s="437"/>
      <c r="K127" s="185">
        <v>5</v>
      </c>
      <c r="L127" s="185" t="s">
        <v>2139</v>
      </c>
      <c r="M127" s="185" t="s">
        <v>2139</v>
      </c>
      <c r="N127" s="203" t="s">
        <v>2409</v>
      </c>
      <c r="O127" s="204">
        <v>276</v>
      </c>
      <c r="P127" s="205">
        <v>10</v>
      </c>
      <c r="Q127" s="204" t="s">
        <v>2410</v>
      </c>
      <c r="R127" s="241" t="s">
        <v>2406</v>
      </c>
      <c r="S127" s="261">
        <v>30</v>
      </c>
      <c r="T127" s="242">
        <v>1</v>
      </c>
      <c r="U127" s="185" t="s">
        <v>2722</v>
      </c>
      <c r="V127" s="207">
        <v>9.37</v>
      </c>
      <c r="W127" s="566">
        <v>1503.75</v>
      </c>
      <c r="X127" s="566">
        <v>150.375</v>
      </c>
      <c r="Y127" s="571">
        <v>0.1</v>
      </c>
    </row>
    <row r="128" spans="1:25" s="157" customFormat="1" ht="22.5">
      <c r="A128" s="477"/>
      <c r="B128" s="411"/>
      <c r="C128" s="411"/>
      <c r="D128" s="411"/>
      <c r="E128" s="411"/>
      <c r="F128" s="420"/>
      <c r="G128" s="417"/>
      <c r="H128" s="417"/>
      <c r="I128" s="464"/>
      <c r="J128" s="437"/>
      <c r="K128" s="185">
        <v>5</v>
      </c>
      <c r="L128" s="185" t="s">
        <v>2140</v>
      </c>
      <c r="M128" s="185" t="s">
        <v>2140</v>
      </c>
      <c r="N128" s="203" t="s">
        <v>2411</v>
      </c>
      <c r="O128" s="241">
        <v>277</v>
      </c>
      <c r="P128" s="205">
        <v>10</v>
      </c>
      <c r="Q128" s="241" t="s">
        <v>2412</v>
      </c>
      <c r="R128" s="241" t="s">
        <v>2406</v>
      </c>
      <c r="S128" s="261">
        <v>30</v>
      </c>
      <c r="T128" s="242">
        <v>1</v>
      </c>
      <c r="U128" s="185" t="s">
        <v>2722</v>
      </c>
      <c r="V128" s="207">
        <v>9.37</v>
      </c>
      <c r="W128" s="564">
        <v>1004.55</v>
      </c>
      <c r="X128" s="566">
        <v>100.455</v>
      </c>
      <c r="Y128" s="571">
        <v>0.1</v>
      </c>
    </row>
    <row r="129" spans="1:25" s="157" customFormat="1" ht="23.25" thickBot="1">
      <c r="A129" s="478"/>
      <c r="B129" s="479"/>
      <c r="C129" s="479"/>
      <c r="D129" s="479"/>
      <c r="E129" s="479"/>
      <c r="F129" s="420"/>
      <c r="G129" s="418"/>
      <c r="H129" s="418"/>
      <c r="I129" s="465"/>
      <c r="J129" s="437"/>
      <c r="K129" s="192">
        <v>5</v>
      </c>
      <c r="L129" s="192" t="s">
        <v>2141</v>
      </c>
      <c r="M129" s="192" t="s">
        <v>2141</v>
      </c>
      <c r="N129" s="262" t="s">
        <v>2413</v>
      </c>
      <c r="O129" s="263">
        <v>277</v>
      </c>
      <c r="P129" s="264">
        <v>10</v>
      </c>
      <c r="Q129" s="263" t="s">
        <v>2412</v>
      </c>
      <c r="R129" s="263" t="s">
        <v>2406</v>
      </c>
      <c r="S129" s="260">
        <v>30</v>
      </c>
      <c r="T129" s="265">
        <v>1</v>
      </c>
      <c r="U129" s="192" t="s">
        <v>2722</v>
      </c>
      <c r="V129" s="266">
        <v>9.37</v>
      </c>
      <c r="W129" s="567">
        <v>2300.55</v>
      </c>
      <c r="X129" s="590">
        <v>230.055</v>
      </c>
      <c r="Y129" s="591">
        <v>0.1</v>
      </c>
    </row>
    <row r="130" spans="1:25" s="157" customFormat="1" ht="12" customHeight="1" thickTop="1">
      <c r="A130" s="476" t="s">
        <v>2236</v>
      </c>
      <c r="B130" s="410"/>
      <c r="C130" s="412">
        <v>272</v>
      </c>
      <c r="D130" s="410"/>
      <c r="E130" s="412" t="s">
        <v>2715</v>
      </c>
      <c r="F130" s="419" t="s">
        <v>2716</v>
      </c>
      <c r="G130" s="416" t="s">
        <v>2615</v>
      </c>
      <c r="H130" s="416" t="s">
        <v>2030</v>
      </c>
      <c r="I130" s="492" t="s">
        <v>2415</v>
      </c>
      <c r="J130" s="436">
        <v>2</v>
      </c>
      <c r="K130" s="169">
        <v>5</v>
      </c>
      <c r="L130" s="169" t="s">
        <v>2617</v>
      </c>
      <c r="M130" s="169" t="s">
        <v>2127</v>
      </c>
      <c r="N130" s="170" t="s">
        <v>2737</v>
      </c>
      <c r="O130" s="201">
        <v>272</v>
      </c>
      <c r="P130" s="172">
        <v>1</v>
      </c>
      <c r="Q130" s="171" t="s">
        <v>2354</v>
      </c>
      <c r="R130" s="171" t="s">
        <v>2286</v>
      </c>
      <c r="S130" s="222">
        <v>985</v>
      </c>
      <c r="T130" s="223">
        <v>4</v>
      </c>
      <c r="U130" s="169" t="s">
        <v>2740</v>
      </c>
      <c r="V130" s="175">
        <v>9.37</v>
      </c>
      <c r="W130" s="562">
        <v>6276.026</v>
      </c>
      <c r="X130" s="562">
        <v>627.6026</v>
      </c>
      <c r="Y130" s="563">
        <v>0.1</v>
      </c>
    </row>
    <row r="131" spans="1:25" s="157" customFormat="1" ht="22.5">
      <c r="A131" s="477"/>
      <c r="B131" s="411"/>
      <c r="C131" s="411"/>
      <c r="D131" s="411"/>
      <c r="E131" s="411"/>
      <c r="F131" s="420"/>
      <c r="G131" s="417"/>
      <c r="H131" s="417"/>
      <c r="I131" s="464"/>
      <c r="J131" s="437"/>
      <c r="K131" s="185">
        <v>5</v>
      </c>
      <c r="L131" s="177" t="s">
        <v>2617</v>
      </c>
      <c r="M131" s="177" t="s">
        <v>2128</v>
      </c>
      <c r="N131" s="186" t="s">
        <v>2416</v>
      </c>
      <c r="O131" s="241">
        <v>272</v>
      </c>
      <c r="P131" s="187">
        <v>10</v>
      </c>
      <c r="Q131" s="179" t="s">
        <v>2354</v>
      </c>
      <c r="R131" s="179" t="s">
        <v>2286</v>
      </c>
      <c r="S131" s="188">
        <v>985</v>
      </c>
      <c r="T131" s="228">
        <v>4</v>
      </c>
      <c r="U131" s="177" t="s">
        <v>2722</v>
      </c>
      <c r="V131" s="183">
        <v>9.37</v>
      </c>
      <c r="W131" s="564">
        <v>621062.2</v>
      </c>
      <c r="X131" s="564">
        <v>372637.32</v>
      </c>
      <c r="Y131" s="592">
        <v>0.6</v>
      </c>
    </row>
    <row r="132" spans="1:25" s="157" customFormat="1" ht="23.25" thickBot="1">
      <c r="A132" s="478"/>
      <c r="B132" s="479"/>
      <c r="C132" s="479"/>
      <c r="D132" s="479"/>
      <c r="E132" s="479"/>
      <c r="F132" s="420"/>
      <c r="G132" s="418"/>
      <c r="H132" s="418"/>
      <c r="I132" s="465"/>
      <c r="J132" s="437"/>
      <c r="K132" s="192"/>
      <c r="L132" s="224" t="s">
        <v>2617</v>
      </c>
      <c r="M132" s="224" t="s">
        <v>2129</v>
      </c>
      <c r="N132" s="267" t="s">
        <v>2417</v>
      </c>
      <c r="O132" s="268"/>
      <c r="P132" s="269">
        <v>10</v>
      </c>
      <c r="Q132" s="270" t="s">
        <v>2354</v>
      </c>
      <c r="R132" s="270" t="s">
        <v>2286</v>
      </c>
      <c r="S132" s="235">
        <v>985</v>
      </c>
      <c r="T132" s="236">
        <v>1</v>
      </c>
      <c r="U132" s="224" t="s">
        <v>2722</v>
      </c>
      <c r="V132" s="237">
        <v>9.37</v>
      </c>
      <c r="W132" s="590">
        <v>14154.45</v>
      </c>
      <c r="X132" s="590">
        <v>1415.445</v>
      </c>
      <c r="Y132" s="593">
        <v>0.1</v>
      </c>
    </row>
    <row r="133" spans="1:25" s="157" customFormat="1" ht="12" customHeight="1" thickTop="1">
      <c r="A133" s="476" t="s">
        <v>2236</v>
      </c>
      <c r="B133" s="410"/>
      <c r="C133" s="412">
        <v>278</v>
      </c>
      <c r="D133" s="410"/>
      <c r="E133" s="412" t="s">
        <v>2715</v>
      </c>
      <c r="F133" s="419" t="s">
        <v>2716</v>
      </c>
      <c r="G133" s="416" t="s">
        <v>2620</v>
      </c>
      <c r="H133" s="416" t="s">
        <v>2039</v>
      </c>
      <c r="I133" s="492" t="s">
        <v>2419</v>
      </c>
      <c r="J133" s="436">
        <v>8</v>
      </c>
      <c r="K133" s="169">
        <v>5</v>
      </c>
      <c r="L133" s="169" t="s">
        <v>2622</v>
      </c>
      <c r="M133" s="169" t="s">
        <v>2130</v>
      </c>
      <c r="N133" s="170" t="s">
        <v>2737</v>
      </c>
      <c r="O133" s="201">
        <v>278</v>
      </c>
      <c r="P133" s="172">
        <v>1</v>
      </c>
      <c r="Q133" s="171" t="s">
        <v>2420</v>
      </c>
      <c r="R133" s="171" t="s">
        <v>2421</v>
      </c>
      <c r="S133" s="222">
        <f>985*4</f>
        <v>3940</v>
      </c>
      <c r="T133" s="223">
        <v>1</v>
      </c>
      <c r="U133" s="169" t="s">
        <v>2740</v>
      </c>
      <c r="V133" s="175">
        <v>9.37</v>
      </c>
      <c r="W133" s="562">
        <v>6276.026</v>
      </c>
      <c r="X133" s="562">
        <v>627.6026</v>
      </c>
      <c r="Y133" s="563">
        <v>0.1</v>
      </c>
    </row>
    <row r="134" spans="1:25" s="157" customFormat="1" ht="45">
      <c r="A134" s="477"/>
      <c r="B134" s="411"/>
      <c r="C134" s="411"/>
      <c r="D134" s="411"/>
      <c r="E134" s="411"/>
      <c r="F134" s="420"/>
      <c r="G134" s="417"/>
      <c r="H134" s="417"/>
      <c r="I134" s="464"/>
      <c r="J134" s="437"/>
      <c r="K134" s="185">
        <v>5</v>
      </c>
      <c r="L134" s="177" t="s">
        <v>2622</v>
      </c>
      <c r="M134" s="177" t="s">
        <v>2131</v>
      </c>
      <c r="N134" s="186" t="s">
        <v>2422</v>
      </c>
      <c r="O134" s="241">
        <v>278</v>
      </c>
      <c r="P134" s="187">
        <v>10</v>
      </c>
      <c r="Q134" s="179" t="s">
        <v>2423</v>
      </c>
      <c r="R134" s="179" t="s">
        <v>2424</v>
      </c>
      <c r="S134" s="188">
        <f>985*2</f>
        <v>1970</v>
      </c>
      <c r="T134" s="228">
        <v>1</v>
      </c>
      <c r="U134" s="177" t="s">
        <v>2722</v>
      </c>
      <c r="V134" s="183">
        <v>9.37</v>
      </c>
      <c r="W134" s="564">
        <v>160397.4</v>
      </c>
      <c r="X134" s="564">
        <v>16039.74</v>
      </c>
      <c r="Y134" s="565">
        <v>0.1</v>
      </c>
    </row>
    <row r="135" spans="1:25" s="157" customFormat="1" ht="23.25" thickBot="1">
      <c r="A135" s="495"/>
      <c r="B135" s="494"/>
      <c r="C135" s="494"/>
      <c r="D135" s="494"/>
      <c r="E135" s="494"/>
      <c r="F135" s="421"/>
      <c r="G135" s="418"/>
      <c r="H135" s="418"/>
      <c r="I135" s="471"/>
      <c r="J135" s="438"/>
      <c r="K135" s="193">
        <v>5</v>
      </c>
      <c r="L135" s="271" t="s">
        <v>2622</v>
      </c>
      <c r="M135" s="271" t="s">
        <v>2132</v>
      </c>
      <c r="N135" s="272" t="s">
        <v>2425</v>
      </c>
      <c r="O135" s="273"/>
      <c r="P135" s="274">
        <v>5</v>
      </c>
      <c r="Q135" s="275" t="s">
        <v>2420</v>
      </c>
      <c r="R135" s="275" t="s">
        <v>2421</v>
      </c>
      <c r="S135" s="276">
        <f>985*4</f>
        <v>3940</v>
      </c>
      <c r="T135" s="277">
        <v>1</v>
      </c>
      <c r="U135" s="271" t="s">
        <v>2722</v>
      </c>
      <c r="V135" s="278">
        <v>9.37</v>
      </c>
      <c r="W135" s="594">
        <v>74623.6</v>
      </c>
      <c r="X135" s="594">
        <v>7462.36</v>
      </c>
      <c r="Y135" s="595">
        <v>0.1</v>
      </c>
    </row>
    <row r="136" spans="1:25" s="157" customFormat="1" ht="23.25" customHeight="1" thickTop="1">
      <c r="A136" s="476" t="s">
        <v>2713</v>
      </c>
      <c r="B136" s="410"/>
      <c r="C136" s="412" t="s">
        <v>2426</v>
      </c>
      <c r="D136" s="410"/>
      <c r="E136" s="412" t="s">
        <v>2715</v>
      </c>
      <c r="F136" s="419" t="s">
        <v>2716</v>
      </c>
      <c r="G136" s="416" t="s">
        <v>2625</v>
      </c>
      <c r="H136" s="416" t="s">
        <v>150</v>
      </c>
      <c r="I136" s="492" t="s">
        <v>2428</v>
      </c>
      <c r="J136" s="436">
        <v>2</v>
      </c>
      <c r="K136" s="169">
        <v>5</v>
      </c>
      <c r="L136" s="169" t="s">
        <v>2142</v>
      </c>
      <c r="M136" s="169" t="s">
        <v>2133</v>
      </c>
      <c r="N136" s="170" t="s">
        <v>2737</v>
      </c>
      <c r="O136" s="201">
        <v>279.28</v>
      </c>
      <c r="P136" s="172">
        <v>1</v>
      </c>
      <c r="Q136" s="201" t="s">
        <v>2429</v>
      </c>
      <c r="R136" s="201" t="s">
        <v>2430</v>
      </c>
      <c r="S136" s="202">
        <v>75</v>
      </c>
      <c r="T136" s="223">
        <v>1</v>
      </c>
      <c r="U136" s="169" t="s">
        <v>2740</v>
      </c>
      <c r="V136" s="175">
        <v>9.37</v>
      </c>
      <c r="W136" s="562">
        <v>119.4675</v>
      </c>
      <c r="X136" s="562">
        <v>11.946750000000002</v>
      </c>
      <c r="Y136" s="563">
        <v>0.1</v>
      </c>
    </row>
    <row r="137" spans="1:25" s="157" customFormat="1" ht="22.5">
      <c r="A137" s="477"/>
      <c r="B137" s="411"/>
      <c r="C137" s="411"/>
      <c r="D137" s="411"/>
      <c r="E137" s="411"/>
      <c r="F137" s="420"/>
      <c r="G137" s="417"/>
      <c r="H137" s="417"/>
      <c r="I137" s="464"/>
      <c r="J137" s="437"/>
      <c r="K137" s="185">
        <v>5</v>
      </c>
      <c r="L137" s="243" t="s">
        <v>2143</v>
      </c>
      <c r="M137" s="243" t="s">
        <v>2134</v>
      </c>
      <c r="N137" s="240" t="s">
        <v>2431</v>
      </c>
      <c r="O137" s="204">
        <v>279.28</v>
      </c>
      <c r="P137" s="205">
        <v>11</v>
      </c>
      <c r="Q137" s="204" t="s">
        <v>2429</v>
      </c>
      <c r="R137" s="204" t="s">
        <v>2430</v>
      </c>
      <c r="S137" s="206">
        <v>75</v>
      </c>
      <c r="T137" s="252">
        <v>1</v>
      </c>
      <c r="U137" s="243" t="s">
        <v>2722</v>
      </c>
      <c r="V137" s="253">
        <v>9.37</v>
      </c>
      <c r="W137" s="566">
        <v>2112</v>
      </c>
      <c r="X137" s="567">
        <v>211.2</v>
      </c>
      <c r="Y137" s="568">
        <v>0.1</v>
      </c>
    </row>
    <row r="138" spans="1:25" s="157" customFormat="1" ht="23.25" thickBot="1">
      <c r="A138" s="477"/>
      <c r="B138" s="411"/>
      <c r="C138" s="411"/>
      <c r="D138" s="411"/>
      <c r="E138" s="411"/>
      <c r="F138" s="420"/>
      <c r="G138" s="417"/>
      <c r="H138" s="417"/>
      <c r="I138" s="464"/>
      <c r="J138" s="437"/>
      <c r="K138" s="185">
        <v>5</v>
      </c>
      <c r="L138" s="185" t="s">
        <v>2144</v>
      </c>
      <c r="M138" s="185" t="s">
        <v>1097</v>
      </c>
      <c r="N138" s="203" t="s">
        <v>2432</v>
      </c>
      <c r="O138" s="204">
        <v>279.28</v>
      </c>
      <c r="P138" s="205">
        <v>3</v>
      </c>
      <c r="Q138" s="204" t="s">
        <v>2429</v>
      </c>
      <c r="R138" s="204" t="s">
        <v>2430</v>
      </c>
      <c r="S138" s="206">
        <v>75</v>
      </c>
      <c r="T138" s="242">
        <v>1</v>
      </c>
      <c r="U138" s="185" t="s">
        <v>2722</v>
      </c>
      <c r="V138" s="207">
        <v>9.37</v>
      </c>
      <c r="W138" s="566">
        <v>2848.5</v>
      </c>
      <c r="X138" s="566">
        <v>284.85</v>
      </c>
      <c r="Y138" s="571">
        <v>0.1</v>
      </c>
    </row>
    <row r="139" spans="1:25" s="157" customFormat="1" ht="23.25" customHeight="1" thickTop="1">
      <c r="A139" s="476" t="s">
        <v>2713</v>
      </c>
      <c r="B139" s="410"/>
      <c r="C139" s="412">
        <v>282</v>
      </c>
      <c r="D139" s="419"/>
      <c r="E139" s="412" t="s">
        <v>2715</v>
      </c>
      <c r="F139" s="419" t="s">
        <v>2716</v>
      </c>
      <c r="G139" s="416" t="s">
        <v>2059</v>
      </c>
      <c r="H139" s="416" t="s">
        <v>2045</v>
      </c>
      <c r="I139" s="492" t="s">
        <v>2434</v>
      </c>
      <c r="J139" s="436">
        <v>3</v>
      </c>
      <c r="K139" s="169">
        <v>5</v>
      </c>
      <c r="L139" s="169" t="s">
        <v>2147</v>
      </c>
      <c r="M139" s="169" t="s">
        <v>1098</v>
      </c>
      <c r="N139" s="170" t="s">
        <v>2737</v>
      </c>
      <c r="O139" s="201">
        <v>282</v>
      </c>
      <c r="P139" s="172">
        <v>1</v>
      </c>
      <c r="Q139" s="171" t="s">
        <v>1870</v>
      </c>
      <c r="R139" s="171" t="s">
        <v>1871</v>
      </c>
      <c r="S139" s="222">
        <v>985</v>
      </c>
      <c r="T139" s="223">
        <v>1</v>
      </c>
      <c r="U139" s="169" t="s">
        <v>2740</v>
      </c>
      <c r="V139" s="175">
        <v>9.37</v>
      </c>
      <c r="W139" s="562">
        <v>1569.0065</v>
      </c>
      <c r="X139" s="562">
        <v>156.90065</v>
      </c>
      <c r="Y139" s="563">
        <v>0.1</v>
      </c>
    </row>
    <row r="140" spans="1:25" s="157" customFormat="1" ht="23.25" thickBot="1">
      <c r="A140" s="495"/>
      <c r="B140" s="494"/>
      <c r="C140" s="494"/>
      <c r="D140" s="409"/>
      <c r="E140" s="494"/>
      <c r="F140" s="421"/>
      <c r="G140" s="418"/>
      <c r="H140" s="418"/>
      <c r="I140" s="471"/>
      <c r="J140" s="438"/>
      <c r="K140" s="193">
        <v>5</v>
      </c>
      <c r="L140" s="271" t="s">
        <v>2146</v>
      </c>
      <c r="M140" s="271" t="s">
        <v>1099</v>
      </c>
      <c r="N140" s="272" t="s">
        <v>2434</v>
      </c>
      <c r="O140" s="195">
        <v>282</v>
      </c>
      <c r="P140" s="274">
        <v>10</v>
      </c>
      <c r="Q140" s="275" t="s">
        <v>1870</v>
      </c>
      <c r="R140" s="275" t="s">
        <v>1871</v>
      </c>
      <c r="S140" s="276">
        <v>985</v>
      </c>
      <c r="T140" s="277">
        <v>1</v>
      </c>
      <c r="U140" s="271" t="s">
        <v>2722</v>
      </c>
      <c r="V140" s="278">
        <v>9.37</v>
      </c>
      <c r="W140" s="594">
        <v>147868.2</v>
      </c>
      <c r="X140" s="594">
        <v>14786.82</v>
      </c>
      <c r="Y140" s="595">
        <v>0.1</v>
      </c>
    </row>
    <row r="141" spans="1:25" s="157" customFormat="1" ht="34.5" customHeight="1" thickTop="1">
      <c r="A141" s="476" t="s">
        <v>2713</v>
      </c>
      <c r="B141" s="410"/>
      <c r="C141" s="412">
        <v>294</v>
      </c>
      <c r="D141" s="410"/>
      <c r="E141" s="412" t="s">
        <v>2715</v>
      </c>
      <c r="F141" s="419" t="s">
        <v>2716</v>
      </c>
      <c r="G141" s="416" t="s">
        <v>2631</v>
      </c>
      <c r="H141" s="416" t="s">
        <v>2592</v>
      </c>
      <c r="I141" s="492" t="s">
        <v>1873</v>
      </c>
      <c r="J141" s="436">
        <v>3</v>
      </c>
      <c r="K141" s="169">
        <v>5</v>
      </c>
      <c r="L141" s="169" t="s">
        <v>2145</v>
      </c>
      <c r="M141" s="169" t="s">
        <v>2137</v>
      </c>
      <c r="N141" s="170" t="s">
        <v>2737</v>
      </c>
      <c r="O141" s="201">
        <v>294</v>
      </c>
      <c r="P141" s="172">
        <v>1</v>
      </c>
      <c r="Q141" s="201" t="s">
        <v>1874</v>
      </c>
      <c r="R141" s="201" t="s">
        <v>1871</v>
      </c>
      <c r="S141" s="202">
        <v>985</v>
      </c>
      <c r="T141" s="223">
        <v>1</v>
      </c>
      <c r="U141" s="169" t="s">
        <v>2740</v>
      </c>
      <c r="V141" s="175">
        <v>9.37</v>
      </c>
      <c r="W141" s="562">
        <v>1569.0065</v>
      </c>
      <c r="X141" s="562">
        <v>156.90065</v>
      </c>
      <c r="Y141" s="563">
        <v>0.1</v>
      </c>
    </row>
    <row r="142" spans="1:25" s="157" customFormat="1" ht="34.5" thickBot="1">
      <c r="A142" s="477"/>
      <c r="B142" s="411"/>
      <c r="C142" s="411"/>
      <c r="D142" s="411"/>
      <c r="E142" s="411"/>
      <c r="F142" s="420"/>
      <c r="G142" s="417"/>
      <c r="H142" s="417"/>
      <c r="I142" s="464"/>
      <c r="J142" s="437"/>
      <c r="K142" s="185">
        <v>5</v>
      </c>
      <c r="L142" s="243" t="s">
        <v>2148</v>
      </c>
      <c r="M142" s="243" t="s">
        <v>2138</v>
      </c>
      <c r="N142" s="240" t="s">
        <v>1875</v>
      </c>
      <c r="O142" s="241">
        <v>294</v>
      </c>
      <c r="P142" s="205">
        <v>5</v>
      </c>
      <c r="Q142" s="241" t="s">
        <v>1874</v>
      </c>
      <c r="R142" s="241" t="s">
        <v>1871</v>
      </c>
      <c r="S142" s="206">
        <v>985</v>
      </c>
      <c r="T142" s="252">
        <v>1</v>
      </c>
      <c r="U142" s="243" t="s">
        <v>2722</v>
      </c>
      <c r="V142" s="253">
        <v>9.37</v>
      </c>
      <c r="W142" s="566">
        <v>18508.15</v>
      </c>
      <c r="X142" s="567">
        <v>1850.815</v>
      </c>
      <c r="Y142" s="568">
        <v>0.1</v>
      </c>
    </row>
    <row r="143" spans="1:25" s="157" customFormat="1" ht="23.25" customHeight="1" thickTop="1">
      <c r="A143" s="476" t="s">
        <v>2713</v>
      </c>
      <c r="B143" s="410"/>
      <c r="C143" s="412" t="s">
        <v>1876</v>
      </c>
      <c r="D143" s="410"/>
      <c r="E143" s="412" t="s">
        <v>2715</v>
      </c>
      <c r="F143" s="419" t="s">
        <v>2716</v>
      </c>
      <c r="G143" s="416" t="s">
        <v>2641</v>
      </c>
      <c r="H143" s="416" t="s">
        <v>2615</v>
      </c>
      <c r="I143" s="492" t="s">
        <v>1878</v>
      </c>
      <c r="J143" s="436">
        <v>2</v>
      </c>
      <c r="K143" s="169">
        <v>5</v>
      </c>
      <c r="L143" s="169" t="s">
        <v>2149</v>
      </c>
      <c r="M143" s="169" t="s">
        <v>1100</v>
      </c>
      <c r="N143" s="245" t="s">
        <v>2737</v>
      </c>
      <c r="O143" s="201" t="s">
        <v>1876</v>
      </c>
      <c r="P143" s="172">
        <v>1</v>
      </c>
      <c r="Q143" s="201" t="s">
        <v>1879</v>
      </c>
      <c r="R143" s="201" t="s">
        <v>1880</v>
      </c>
      <c r="S143" s="202">
        <v>1478</v>
      </c>
      <c r="T143" s="223">
        <v>1</v>
      </c>
      <c r="U143" s="169" t="s">
        <v>2740</v>
      </c>
      <c r="V143" s="175">
        <v>9.37</v>
      </c>
      <c r="W143" s="562">
        <v>2354.3062</v>
      </c>
      <c r="X143" s="562">
        <v>235.43062</v>
      </c>
      <c r="Y143" s="563">
        <v>0.1</v>
      </c>
    </row>
    <row r="144" spans="1:25" s="157" customFormat="1" ht="22.5">
      <c r="A144" s="477"/>
      <c r="B144" s="411"/>
      <c r="C144" s="411"/>
      <c r="D144" s="411"/>
      <c r="E144" s="411"/>
      <c r="F144" s="420"/>
      <c r="G144" s="417"/>
      <c r="H144" s="417"/>
      <c r="I144" s="464"/>
      <c r="J144" s="437"/>
      <c r="K144" s="185">
        <v>5</v>
      </c>
      <c r="L144" s="243" t="s">
        <v>2150</v>
      </c>
      <c r="M144" s="243" t="s">
        <v>1101</v>
      </c>
      <c r="N144" s="246" t="s">
        <v>1881</v>
      </c>
      <c r="O144" s="241" t="s">
        <v>1876</v>
      </c>
      <c r="P144" s="205">
        <v>3</v>
      </c>
      <c r="Q144" s="241" t="s">
        <v>1879</v>
      </c>
      <c r="R144" s="241" t="s">
        <v>1882</v>
      </c>
      <c r="S144" s="206">
        <v>1478</v>
      </c>
      <c r="T144" s="252">
        <v>1</v>
      </c>
      <c r="U144" s="243" t="s">
        <v>2722</v>
      </c>
      <c r="V144" s="253">
        <v>9.37</v>
      </c>
      <c r="W144" s="566">
        <v>222690.26</v>
      </c>
      <c r="X144" s="567">
        <v>22269.025999999998</v>
      </c>
      <c r="Y144" s="568">
        <v>0.1</v>
      </c>
    </row>
    <row r="145" spans="1:25" s="157" customFormat="1" ht="22.5">
      <c r="A145" s="477"/>
      <c r="B145" s="411"/>
      <c r="C145" s="411"/>
      <c r="D145" s="411"/>
      <c r="E145" s="411"/>
      <c r="F145" s="420"/>
      <c r="G145" s="417"/>
      <c r="H145" s="417"/>
      <c r="I145" s="464"/>
      <c r="J145" s="437"/>
      <c r="K145" s="185">
        <v>5</v>
      </c>
      <c r="L145" s="243" t="s">
        <v>2151</v>
      </c>
      <c r="M145" s="243" t="s">
        <v>1102</v>
      </c>
      <c r="N145" s="279" t="s">
        <v>1883</v>
      </c>
      <c r="O145" s="241" t="s">
        <v>1876</v>
      </c>
      <c r="P145" s="205">
        <v>3</v>
      </c>
      <c r="Q145" s="241" t="s">
        <v>1879</v>
      </c>
      <c r="R145" s="241" t="s">
        <v>1880</v>
      </c>
      <c r="S145" s="206">
        <v>1478</v>
      </c>
      <c r="T145" s="252">
        <v>1</v>
      </c>
      <c r="U145" s="243" t="s">
        <v>2722</v>
      </c>
      <c r="V145" s="253">
        <v>9.37</v>
      </c>
      <c r="W145" s="566">
        <v>226680.86</v>
      </c>
      <c r="X145" s="567">
        <v>22668.086000000003</v>
      </c>
      <c r="Y145" s="568">
        <v>0.1</v>
      </c>
    </row>
    <row r="146" spans="1:25" s="157" customFormat="1" ht="33.75">
      <c r="A146" s="477"/>
      <c r="B146" s="411"/>
      <c r="C146" s="411"/>
      <c r="D146" s="411"/>
      <c r="E146" s="411"/>
      <c r="F146" s="420"/>
      <c r="G146" s="417"/>
      <c r="H146" s="417"/>
      <c r="I146" s="464"/>
      <c r="J146" s="437"/>
      <c r="K146" s="185">
        <v>5</v>
      </c>
      <c r="L146" s="243" t="s">
        <v>2152</v>
      </c>
      <c r="M146" s="243" t="s">
        <v>1103</v>
      </c>
      <c r="N146" s="280" t="s">
        <v>1884</v>
      </c>
      <c r="O146" s="241" t="s">
        <v>1876</v>
      </c>
      <c r="P146" s="205">
        <v>3</v>
      </c>
      <c r="Q146" s="241" t="s">
        <v>1879</v>
      </c>
      <c r="R146" s="241" t="s">
        <v>1880</v>
      </c>
      <c r="S146" s="206">
        <v>1478</v>
      </c>
      <c r="T146" s="252">
        <v>1</v>
      </c>
      <c r="U146" s="243" t="s">
        <v>2722</v>
      </c>
      <c r="V146" s="253">
        <v>9.37</v>
      </c>
      <c r="W146" s="566">
        <v>16065.86</v>
      </c>
      <c r="X146" s="567">
        <v>1606.586</v>
      </c>
      <c r="Y146" s="568">
        <v>0.1</v>
      </c>
    </row>
    <row r="147" spans="1:25" s="157" customFormat="1" ht="12" thickBot="1">
      <c r="A147" s="477"/>
      <c r="B147" s="411"/>
      <c r="C147" s="411"/>
      <c r="D147" s="411"/>
      <c r="E147" s="411"/>
      <c r="F147" s="420"/>
      <c r="G147" s="417"/>
      <c r="H147" s="417"/>
      <c r="I147" s="464"/>
      <c r="J147" s="437"/>
      <c r="K147" s="185">
        <v>5</v>
      </c>
      <c r="L147" s="243" t="s">
        <v>2153</v>
      </c>
      <c r="M147" s="243" t="s">
        <v>1104</v>
      </c>
      <c r="N147" s="280" t="s">
        <v>1885</v>
      </c>
      <c r="O147" s="241">
        <v>297</v>
      </c>
      <c r="P147" s="205">
        <v>3</v>
      </c>
      <c r="Q147" s="241" t="s">
        <v>1879</v>
      </c>
      <c r="R147" s="241" t="s">
        <v>1880</v>
      </c>
      <c r="S147" s="206">
        <v>1478</v>
      </c>
      <c r="T147" s="252">
        <v>1</v>
      </c>
      <c r="U147" s="243" t="s">
        <v>2722</v>
      </c>
      <c r="V147" s="253">
        <v>9.37</v>
      </c>
      <c r="W147" s="566">
        <v>1071668.24</v>
      </c>
      <c r="X147" s="567">
        <v>964501.416</v>
      </c>
      <c r="Y147" s="568">
        <v>0.9</v>
      </c>
    </row>
    <row r="148" spans="1:25" s="157" customFormat="1" ht="23.25" customHeight="1" thickTop="1">
      <c r="A148" s="476" t="s">
        <v>2713</v>
      </c>
      <c r="B148" s="410"/>
      <c r="C148" s="412">
        <v>298</v>
      </c>
      <c r="D148" s="410"/>
      <c r="E148" s="412" t="s">
        <v>2715</v>
      </c>
      <c r="F148" s="419" t="s">
        <v>2716</v>
      </c>
      <c r="G148" s="416" t="s">
        <v>2060</v>
      </c>
      <c r="H148" s="416" t="s">
        <v>2620</v>
      </c>
      <c r="I148" s="492" t="s">
        <v>1887</v>
      </c>
      <c r="J148" s="436">
        <v>2</v>
      </c>
      <c r="K148" s="169">
        <v>5</v>
      </c>
      <c r="L148" s="169" t="s">
        <v>2160</v>
      </c>
      <c r="M148" s="169" t="s">
        <v>1105</v>
      </c>
      <c r="N148" s="170" t="s">
        <v>2737</v>
      </c>
      <c r="O148" s="201">
        <v>298</v>
      </c>
      <c r="P148" s="172">
        <v>1</v>
      </c>
      <c r="Q148" s="201" t="s">
        <v>1888</v>
      </c>
      <c r="R148" s="201" t="s">
        <v>1889</v>
      </c>
      <c r="S148" s="202">
        <v>296</v>
      </c>
      <c r="T148" s="223">
        <v>1</v>
      </c>
      <c r="U148" s="169" t="s">
        <v>2740</v>
      </c>
      <c r="V148" s="175">
        <v>9.37</v>
      </c>
      <c r="W148" s="562">
        <v>471.4984</v>
      </c>
      <c r="X148" s="562">
        <v>47.149840000000005</v>
      </c>
      <c r="Y148" s="563">
        <v>0.1</v>
      </c>
    </row>
    <row r="149" spans="1:25" s="157" customFormat="1" ht="33.75">
      <c r="A149" s="477"/>
      <c r="B149" s="411"/>
      <c r="C149" s="411"/>
      <c r="D149" s="411"/>
      <c r="E149" s="411"/>
      <c r="F149" s="420"/>
      <c r="G149" s="417"/>
      <c r="H149" s="417"/>
      <c r="I149" s="464"/>
      <c r="J149" s="437"/>
      <c r="K149" s="185">
        <v>5</v>
      </c>
      <c r="L149" s="243" t="s">
        <v>2161</v>
      </c>
      <c r="M149" s="243" t="s">
        <v>1106</v>
      </c>
      <c r="N149" s="240" t="s">
        <v>1890</v>
      </c>
      <c r="O149" s="241">
        <v>298</v>
      </c>
      <c r="P149" s="205">
        <v>3</v>
      </c>
      <c r="Q149" s="241" t="s">
        <v>1888</v>
      </c>
      <c r="R149" s="241" t="s">
        <v>1891</v>
      </c>
      <c r="S149" s="206">
        <v>296</v>
      </c>
      <c r="T149" s="252">
        <v>1</v>
      </c>
      <c r="U149" s="243" t="s">
        <v>2722</v>
      </c>
      <c r="V149" s="253">
        <v>9.37</v>
      </c>
      <c r="W149" s="566">
        <v>5561.84</v>
      </c>
      <c r="X149" s="567">
        <v>556.1840000000001</v>
      </c>
      <c r="Y149" s="568">
        <v>0.1</v>
      </c>
    </row>
    <row r="150" spans="1:25" s="157" customFormat="1" ht="22.5">
      <c r="A150" s="477"/>
      <c r="B150" s="411"/>
      <c r="C150" s="411"/>
      <c r="D150" s="411"/>
      <c r="E150" s="411"/>
      <c r="F150" s="420"/>
      <c r="G150" s="417"/>
      <c r="H150" s="417"/>
      <c r="I150" s="464"/>
      <c r="J150" s="437"/>
      <c r="K150" s="185">
        <v>5</v>
      </c>
      <c r="L150" s="185" t="s">
        <v>2162</v>
      </c>
      <c r="M150" s="185" t="s">
        <v>1107</v>
      </c>
      <c r="N150" s="203" t="s">
        <v>1892</v>
      </c>
      <c r="O150" s="204">
        <v>298</v>
      </c>
      <c r="P150" s="205">
        <v>3</v>
      </c>
      <c r="Q150" s="204" t="s">
        <v>1888</v>
      </c>
      <c r="R150" s="204" t="s">
        <v>1889</v>
      </c>
      <c r="S150" s="206">
        <v>296</v>
      </c>
      <c r="T150" s="242">
        <v>1</v>
      </c>
      <c r="U150" s="185" t="s">
        <v>2722</v>
      </c>
      <c r="V150" s="207">
        <v>9.37</v>
      </c>
      <c r="W150" s="566">
        <v>2788.32</v>
      </c>
      <c r="X150" s="566">
        <v>278.83200000000005</v>
      </c>
      <c r="Y150" s="571">
        <v>0.1</v>
      </c>
    </row>
    <row r="151" spans="1:25" s="157" customFormat="1" ht="23.25" thickBot="1">
      <c r="A151" s="495"/>
      <c r="B151" s="494"/>
      <c r="C151" s="494"/>
      <c r="D151" s="494"/>
      <c r="E151" s="494"/>
      <c r="F151" s="421"/>
      <c r="G151" s="418"/>
      <c r="H151" s="418"/>
      <c r="I151" s="471"/>
      <c r="J151" s="438"/>
      <c r="K151" s="192">
        <v>5</v>
      </c>
      <c r="L151" s="193" t="s">
        <v>2163</v>
      </c>
      <c r="M151" s="193" t="s">
        <v>1108</v>
      </c>
      <c r="N151" s="281" t="s">
        <v>1893</v>
      </c>
      <c r="O151" s="195"/>
      <c r="P151" s="196">
        <v>10</v>
      </c>
      <c r="Q151" s="195" t="s">
        <v>1888</v>
      </c>
      <c r="R151" s="195" t="s">
        <v>1889</v>
      </c>
      <c r="S151" s="198">
        <v>296</v>
      </c>
      <c r="T151" s="231">
        <v>1</v>
      </c>
      <c r="U151" s="193" t="s">
        <v>2722</v>
      </c>
      <c r="V151" s="199">
        <v>9.37</v>
      </c>
      <c r="W151" s="569">
        <v>19823.12</v>
      </c>
      <c r="X151" s="594">
        <v>1982.312</v>
      </c>
      <c r="Y151" s="570">
        <v>0.1</v>
      </c>
    </row>
    <row r="152" spans="1:25" s="157" customFormat="1" ht="23.25" customHeight="1" thickTop="1">
      <c r="A152" s="480" t="s">
        <v>2713</v>
      </c>
      <c r="B152" s="481"/>
      <c r="C152" s="408">
        <v>310</v>
      </c>
      <c r="D152" s="481"/>
      <c r="E152" s="482" t="s">
        <v>2715</v>
      </c>
      <c r="F152" s="420" t="s">
        <v>2716</v>
      </c>
      <c r="G152" s="416" t="s">
        <v>2061</v>
      </c>
      <c r="H152" s="416" t="s">
        <v>2625</v>
      </c>
      <c r="I152" s="489" t="s">
        <v>1895</v>
      </c>
      <c r="J152" s="437">
        <v>6</v>
      </c>
      <c r="K152" s="169">
        <v>5</v>
      </c>
      <c r="L152" s="177" t="s">
        <v>2164</v>
      </c>
      <c r="M152" s="177" t="s">
        <v>2073</v>
      </c>
      <c r="N152" s="178" t="s">
        <v>2737</v>
      </c>
      <c r="O152" s="239">
        <v>310</v>
      </c>
      <c r="P152" s="180">
        <v>1</v>
      </c>
      <c r="Q152" s="179" t="s">
        <v>1896</v>
      </c>
      <c r="R152" s="241" t="s">
        <v>1897</v>
      </c>
      <c r="S152" s="188">
        <f>985*11000*1.5*0.1</f>
        <v>1625250</v>
      </c>
      <c r="T152" s="228">
        <v>1</v>
      </c>
      <c r="U152" s="177" t="s">
        <v>2740</v>
      </c>
      <c r="V152" s="183">
        <v>9.37</v>
      </c>
      <c r="W152" s="564">
        <v>2588860.725</v>
      </c>
      <c r="X152" s="564">
        <v>258886.0725</v>
      </c>
      <c r="Y152" s="565">
        <v>0.1</v>
      </c>
    </row>
    <row r="153" spans="1:25" s="157" customFormat="1" ht="90.75" thickBot="1">
      <c r="A153" s="477"/>
      <c r="B153" s="411"/>
      <c r="C153" s="408"/>
      <c r="D153" s="411"/>
      <c r="E153" s="411"/>
      <c r="F153" s="420"/>
      <c r="G153" s="418"/>
      <c r="H153" s="418"/>
      <c r="I153" s="464"/>
      <c r="J153" s="437"/>
      <c r="K153" s="185">
        <v>5</v>
      </c>
      <c r="L153" s="177" t="s">
        <v>2165</v>
      </c>
      <c r="M153" s="177" t="s">
        <v>2074</v>
      </c>
      <c r="N153" s="186" t="s">
        <v>1898</v>
      </c>
      <c r="O153" s="241">
        <v>310</v>
      </c>
      <c r="P153" s="187">
        <v>4</v>
      </c>
      <c r="Q153" s="179" t="s">
        <v>1896</v>
      </c>
      <c r="R153" s="241" t="s">
        <v>1897</v>
      </c>
      <c r="S153" s="188">
        <f>985*11000*1.5*0.1</f>
        <v>1625250</v>
      </c>
      <c r="T153" s="228">
        <v>1</v>
      </c>
      <c r="U153" s="177" t="s">
        <v>2722</v>
      </c>
      <c r="V153" s="183">
        <v>9.37</v>
      </c>
      <c r="W153" s="564">
        <v>7939346.25</v>
      </c>
      <c r="X153" s="564">
        <v>793934.625</v>
      </c>
      <c r="Y153" s="565">
        <v>0.1</v>
      </c>
    </row>
    <row r="154" spans="1:25" s="157" customFormat="1" ht="12" customHeight="1" thickTop="1">
      <c r="A154" s="476" t="s">
        <v>2713</v>
      </c>
      <c r="B154" s="410"/>
      <c r="C154" s="407">
        <v>320</v>
      </c>
      <c r="D154" s="410"/>
      <c r="E154" s="412" t="s">
        <v>2715</v>
      </c>
      <c r="F154" s="419" t="s">
        <v>2716</v>
      </c>
      <c r="G154" s="416" t="s">
        <v>2062</v>
      </c>
      <c r="H154" s="416" t="s">
        <v>2059</v>
      </c>
      <c r="I154" s="492" t="s">
        <v>1900</v>
      </c>
      <c r="J154" s="436">
        <v>3</v>
      </c>
      <c r="K154" s="169">
        <v>5</v>
      </c>
      <c r="L154" s="169" t="s">
        <v>2166</v>
      </c>
      <c r="M154" s="169" t="s">
        <v>2147</v>
      </c>
      <c r="N154" s="170" t="s">
        <v>2737</v>
      </c>
      <c r="O154" s="282" t="s">
        <v>1901</v>
      </c>
      <c r="P154" s="172">
        <v>1</v>
      </c>
      <c r="Q154" s="171" t="s">
        <v>1902</v>
      </c>
      <c r="R154" s="171" t="s">
        <v>1903</v>
      </c>
      <c r="S154" s="222">
        <v>49</v>
      </c>
      <c r="T154" s="223">
        <v>1</v>
      </c>
      <c r="U154" s="169" t="s">
        <v>2740</v>
      </c>
      <c r="V154" s="175">
        <v>9.37</v>
      </c>
      <c r="W154" s="562">
        <v>78.0521</v>
      </c>
      <c r="X154" s="562">
        <v>7.80521</v>
      </c>
      <c r="Y154" s="563">
        <v>0.1</v>
      </c>
    </row>
    <row r="155" spans="1:25" s="157" customFormat="1" ht="78.75">
      <c r="A155" s="477"/>
      <c r="B155" s="411"/>
      <c r="C155" s="408"/>
      <c r="D155" s="411"/>
      <c r="E155" s="411"/>
      <c r="F155" s="420"/>
      <c r="G155" s="417"/>
      <c r="H155" s="417"/>
      <c r="I155" s="464"/>
      <c r="J155" s="437"/>
      <c r="K155" s="185">
        <v>5</v>
      </c>
      <c r="L155" s="177" t="s">
        <v>2167</v>
      </c>
      <c r="M155" s="177" t="s">
        <v>2146</v>
      </c>
      <c r="N155" s="240" t="s">
        <v>1904</v>
      </c>
      <c r="O155" s="283">
        <v>318</v>
      </c>
      <c r="P155" s="187">
        <v>10</v>
      </c>
      <c r="Q155" s="179" t="s">
        <v>1902</v>
      </c>
      <c r="R155" s="241" t="s">
        <v>1903</v>
      </c>
      <c r="S155" s="188">
        <v>49</v>
      </c>
      <c r="T155" s="228">
        <v>1</v>
      </c>
      <c r="U155" s="177" t="s">
        <v>2722</v>
      </c>
      <c r="V155" s="183">
        <v>9.37</v>
      </c>
      <c r="W155" s="564">
        <v>459.13</v>
      </c>
      <c r="X155" s="564">
        <v>45.913</v>
      </c>
      <c r="Y155" s="565">
        <v>0.1</v>
      </c>
    </row>
    <row r="156" spans="1:25" s="157" customFormat="1" ht="22.5">
      <c r="A156" s="477"/>
      <c r="B156" s="411"/>
      <c r="C156" s="408"/>
      <c r="D156" s="411"/>
      <c r="E156" s="411"/>
      <c r="F156" s="420"/>
      <c r="G156" s="417"/>
      <c r="H156" s="417"/>
      <c r="I156" s="464"/>
      <c r="J156" s="437"/>
      <c r="K156" s="185">
        <v>5</v>
      </c>
      <c r="L156" s="177" t="s">
        <v>2168</v>
      </c>
      <c r="M156" s="177" t="s">
        <v>1109</v>
      </c>
      <c r="N156" s="203" t="s">
        <v>1905</v>
      </c>
      <c r="O156" s="283">
        <v>320</v>
      </c>
      <c r="P156" s="187">
        <v>3</v>
      </c>
      <c r="Q156" s="179" t="s">
        <v>1902</v>
      </c>
      <c r="R156" s="241" t="s">
        <v>1903</v>
      </c>
      <c r="S156" s="188">
        <v>49</v>
      </c>
      <c r="T156" s="228">
        <v>1</v>
      </c>
      <c r="U156" s="177" t="s">
        <v>2722</v>
      </c>
      <c r="V156" s="183">
        <v>9.37</v>
      </c>
      <c r="W156" s="564">
        <v>474991.3</v>
      </c>
      <c r="X156" s="564">
        <v>47499.13</v>
      </c>
      <c r="Y156" s="565">
        <v>0.1</v>
      </c>
    </row>
    <row r="157" spans="1:25" s="157" customFormat="1" ht="56.25">
      <c r="A157" s="477"/>
      <c r="B157" s="411"/>
      <c r="C157" s="408"/>
      <c r="D157" s="411"/>
      <c r="E157" s="411"/>
      <c r="F157" s="420"/>
      <c r="G157" s="417"/>
      <c r="H157" s="417"/>
      <c r="I157" s="464"/>
      <c r="J157" s="437"/>
      <c r="K157" s="185">
        <v>5</v>
      </c>
      <c r="L157" s="177" t="s">
        <v>2169</v>
      </c>
      <c r="M157" s="177" t="s">
        <v>1110</v>
      </c>
      <c r="N157" s="203" t="s">
        <v>1906</v>
      </c>
      <c r="O157" s="283">
        <v>320</v>
      </c>
      <c r="P157" s="187">
        <v>10</v>
      </c>
      <c r="Q157" s="179" t="s">
        <v>1902</v>
      </c>
      <c r="R157" s="241" t="s">
        <v>1903</v>
      </c>
      <c r="S157" s="188">
        <v>49</v>
      </c>
      <c r="T157" s="228">
        <v>1</v>
      </c>
      <c r="U157" s="177" t="s">
        <v>2722</v>
      </c>
      <c r="V157" s="183">
        <v>9.37</v>
      </c>
      <c r="W157" s="564">
        <v>303.065</v>
      </c>
      <c r="X157" s="564">
        <v>30.3065</v>
      </c>
      <c r="Y157" s="565">
        <v>0.1</v>
      </c>
    </row>
    <row r="158" spans="1:25" s="157" customFormat="1" ht="45.75" thickBot="1">
      <c r="A158" s="495"/>
      <c r="B158" s="494"/>
      <c r="C158" s="409"/>
      <c r="D158" s="494"/>
      <c r="E158" s="494"/>
      <c r="F158" s="421"/>
      <c r="G158" s="418"/>
      <c r="H158" s="418"/>
      <c r="I158" s="471"/>
      <c r="J158" s="438"/>
      <c r="K158" s="192">
        <v>5</v>
      </c>
      <c r="L158" s="271" t="s">
        <v>2170</v>
      </c>
      <c r="M158" s="271" t="s">
        <v>1111</v>
      </c>
      <c r="N158" s="284" t="s">
        <v>1907</v>
      </c>
      <c r="O158" s="285">
        <v>320</v>
      </c>
      <c r="P158" s="274">
        <v>10</v>
      </c>
      <c r="Q158" s="275" t="s">
        <v>1902</v>
      </c>
      <c r="R158" s="275" t="s">
        <v>1903</v>
      </c>
      <c r="S158" s="198">
        <v>49</v>
      </c>
      <c r="T158" s="277">
        <v>1</v>
      </c>
      <c r="U158" s="271" t="s">
        <v>2722</v>
      </c>
      <c r="V158" s="278">
        <v>9.37</v>
      </c>
      <c r="W158" s="594">
        <v>459.13</v>
      </c>
      <c r="X158" s="594">
        <v>45.913</v>
      </c>
      <c r="Y158" s="595">
        <v>0.1</v>
      </c>
    </row>
    <row r="159" spans="1:25" s="157" customFormat="1" ht="12" customHeight="1" thickTop="1">
      <c r="A159" s="480" t="s">
        <v>2713</v>
      </c>
      <c r="B159" s="481"/>
      <c r="C159" s="408">
        <v>323.324</v>
      </c>
      <c r="D159" s="420"/>
      <c r="E159" s="482" t="s">
        <v>2715</v>
      </c>
      <c r="F159" s="420" t="s">
        <v>2716</v>
      </c>
      <c r="G159" s="416" t="s">
        <v>2063</v>
      </c>
      <c r="H159" s="416" t="s">
        <v>2631</v>
      </c>
      <c r="I159" s="489" t="s">
        <v>1909</v>
      </c>
      <c r="J159" s="436">
        <v>3</v>
      </c>
      <c r="K159" s="169">
        <v>5</v>
      </c>
      <c r="L159" s="177" t="s">
        <v>2154</v>
      </c>
      <c r="M159" s="177" t="s">
        <v>2145</v>
      </c>
      <c r="N159" s="178" t="s">
        <v>2737</v>
      </c>
      <c r="O159" s="283"/>
      <c r="P159" s="180">
        <v>1</v>
      </c>
      <c r="Q159" s="179" t="s">
        <v>1910</v>
      </c>
      <c r="R159" s="179" t="s">
        <v>1903</v>
      </c>
      <c r="S159" s="188">
        <v>49</v>
      </c>
      <c r="T159" s="228">
        <v>1</v>
      </c>
      <c r="U159" s="177" t="s">
        <v>2740</v>
      </c>
      <c r="V159" s="183">
        <v>9.37</v>
      </c>
      <c r="W159" s="564">
        <v>78.0521</v>
      </c>
      <c r="X159" s="564">
        <v>7.80521</v>
      </c>
      <c r="Y159" s="565">
        <v>0.1</v>
      </c>
    </row>
    <row r="160" spans="1:25" s="157" customFormat="1" ht="33.75">
      <c r="A160" s="477"/>
      <c r="B160" s="411"/>
      <c r="C160" s="408"/>
      <c r="D160" s="420"/>
      <c r="E160" s="411"/>
      <c r="F160" s="420"/>
      <c r="G160" s="417"/>
      <c r="H160" s="417"/>
      <c r="I160" s="464"/>
      <c r="J160" s="437"/>
      <c r="K160" s="185">
        <v>5</v>
      </c>
      <c r="L160" s="177" t="s">
        <v>2155</v>
      </c>
      <c r="M160" s="177" t="s">
        <v>2148</v>
      </c>
      <c r="N160" s="240" t="s">
        <v>1911</v>
      </c>
      <c r="O160" s="283">
        <v>323</v>
      </c>
      <c r="P160" s="187">
        <v>10</v>
      </c>
      <c r="Q160" s="179" t="s">
        <v>1910</v>
      </c>
      <c r="R160" s="241" t="s">
        <v>1903</v>
      </c>
      <c r="S160" s="188">
        <v>49</v>
      </c>
      <c r="T160" s="228">
        <v>1</v>
      </c>
      <c r="U160" s="177" t="s">
        <v>2722</v>
      </c>
      <c r="V160" s="183">
        <v>9.37</v>
      </c>
      <c r="W160" s="564">
        <v>459.13</v>
      </c>
      <c r="X160" s="564">
        <v>45.913</v>
      </c>
      <c r="Y160" s="565">
        <v>0.1</v>
      </c>
    </row>
    <row r="161" spans="1:25" s="157" customFormat="1" ht="22.5">
      <c r="A161" s="477"/>
      <c r="B161" s="411"/>
      <c r="C161" s="408"/>
      <c r="D161" s="420"/>
      <c r="E161" s="411"/>
      <c r="F161" s="420"/>
      <c r="G161" s="417"/>
      <c r="H161" s="417"/>
      <c r="I161" s="464"/>
      <c r="J161" s="437"/>
      <c r="K161" s="185">
        <v>5</v>
      </c>
      <c r="L161" s="177" t="s">
        <v>2156</v>
      </c>
      <c r="M161" s="177" t="s">
        <v>1112</v>
      </c>
      <c r="N161" s="203" t="s">
        <v>1912</v>
      </c>
      <c r="O161" s="283">
        <v>324</v>
      </c>
      <c r="P161" s="187">
        <v>3</v>
      </c>
      <c r="Q161" s="179" t="s">
        <v>1910</v>
      </c>
      <c r="R161" s="241" t="s">
        <v>1903</v>
      </c>
      <c r="S161" s="188">
        <v>49</v>
      </c>
      <c r="T161" s="228">
        <v>1</v>
      </c>
      <c r="U161" s="177" t="s">
        <v>2722</v>
      </c>
      <c r="V161" s="183">
        <v>9.37</v>
      </c>
      <c r="W161" s="564">
        <v>237495.65</v>
      </c>
      <c r="X161" s="564">
        <v>23749.565000000002</v>
      </c>
      <c r="Y161" s="565">
        <v>0.1</v>
      </c>
    </row>
    <row r="162" spans="1:25" s="157" customFormat="1" ht="56.25">
      <c r="A162" s="477"/>
      <c r="B162" s="411"/>
      <c r="C162" s="408"/>
      <c r="D162" s="420"/>
      <c r="E162" s="411"/>
      <c r="F162" s="420"/>
      <c r="G162" s="417"/>
      <c r="H162" s="417"/>
      <c r="I162" s="464"/>
      <c r="J162" s="437"/>
      <c r="K162" s="185">
        <v>5</v>
      </c>
      <c r="L162" s="177" t="s">
        <v>2157</v>
      </c>
      <c r="M162" s="177" t="s">
        <v>1113</v>
      </c>
      <c r="N162" s="203" t="s">
        <v>1913</v>
      </c>
      <c r="O162" s="283">
        <v>324</v>
      </c>
      <c r="P162" s="187">
        <v>10</v>
      </c>
      <c r="Q162" s="179" t="s">
        <v>1910</v>
      </c>
      <c r="R162" s="241" t="s">
        <v>1903</v>
      </c>
      <c r="S162" s="188">
        <v>49</v>
      </c>
      <c r="T162" s="228">
        <v>1</v>
      </c>
      <c r="U162" s="177" t="s">
        <v>2722</v>
      </c>
      <c r="V162" s="183">
        <v>9.37</v>
      </c>
      <c r="W162" s="564">
        <v>495.88</v>
      </c>
      <c r="X162" s="564">
        <v>49.587999999999994</v>
      </c>
      <c r="Y162" s="565">
        <v>0.1</v>
      </c>
    </row>
    <row r="163" spans="1:25" s="157" customFormat="1" ht="45.75" thickBot="1">
      <c r="A163" s="478"/>
      <c r="B163" s="479"/>
      <c r="C163" s="408"/>
      <c r="D163" s="420"/>
      <c r="E163" s="479"/>
      <c r="F163" s="420"/>
      <c r="G163" s="418"/>
      <c r="H163" s="418"/>
      <c r="I163" s="465"/>
      <c r="J163" s="438"/>
      <c r="K163" s="192">
        <v>5</v>
      </c>
      <c r="L163" s="224" t="s">
        <v>2171</v>
      </c>
      <c r="M163" s="224" t="s">
        <v>1114</v>
      </c>
      <c r="N163" s="286" t="s">
        <v>1914</v>
      </c>
      <c r="O163" s="287">
        <v>324</v>
      </c>
      <c r="P163" s="269">
        <v>10</v>
      </c>
      <c r="Q163" s="270" t="s">
        <v>1910</v>
      </c>
      <c r="R163" s="270" t="s">
        <v>1903</v>
      </c>
      <c r="S163" s="188">
        <v>49</v>
      </c>
      <c r="T163" s="236">
        <v>1</v>
      </c>
      <c r="U163" s="224" t="s">
        <v>2722</v>
      </c>
      <c r="V163" s="237">
        <v>9.37</v>
      </c>
      <c r="W163" s="590">
        <v>459.13</v>
      </c>
      <c r="X163" s="590">
        <v>45.913</v>
      </c>
      <c r="Y163" s="593">
        <v>0.1</v>
      </c>
    </row>
    <row r="164" spans="1:25" s="157" customFormat="1" ht="23.25" customHeight="1" thickTop="1">
      <c r="A164" s="476" t="s">
        <v>2713</v>
      </c>
      <c r="B164" s="419"/>
      <c r="C164" s="407">
        <v>327</v>
      </c>
      <c r="D164" s="419"/>
      <c r="E164" s="412" t="s">
        <v>2715</v>
      </c>
      <c r="F164" s="419" t="s">
        <v>2716</v>
      </c>
      <c r="G164" s="416" t="s">
        <v>2175</v>
      </c>
      <c r="H164" s="416" t="s">
        <v>2641</v>
      </c>
      <c r="I164" s="503" t="s">
        <v>1916</v>
      </c>
      <c r="J164" s="436">
        <v>7</v>
      </c>
      <c r="K164" s="169">
        <v>5</v>
      </c>
      <c r="L164" s="169" t="s">
        <v>2158</v>
      </c>
      <c r="M164" s="169" t="s">
        <v>2149</v>
      </c>
      <c r="N164" s="170" t="s">
        <v>2737</v>
      </c>
      <c r="O164" s="282">
        <v>327</v>
      </c>
      <c r="P164" s="172">
        <v>1</v>
      </c>
      <c r="Q164" s="201" t="s">
        <v>1917</v>
      </c>
      <c r="R164" s="201" t="s">
        <v>1918</v>
      </c>
      <c r="S164" s="202">
        <v>10</v>
      </c>
      <c r="T164" s="223">
        <v>1</v>
      </c>
      <c r="U164" s="169" t="s">
        <v>2740</v>
      </c>
      <c r="V164" s="175">
        <v>9.37</v>
      </c>
      <c r="W164" s="562">
        <v>15.929</v>
      </c>
      <c r="X164" s="562">
        <v>1.5929000000000002</v>
      </c>
      <c r="Y164" s="563">
        <v>0.1</v>
      </c>
    </row>
    <row r="165" spans="1:25" s="157" customFormat="1" ht="22.5">
      <c r="A165" s="480"/>
      <c r="B165" s="420"/>
      <c r="C165" s="408"/>
      <c r="D165" s="420"/>
      <c r="E165" s="482"/>
      <c r="F165" s="420"/>
      <c r="G165" s="417"/>
      <c r="H165" s="417"/>
      <c r="I165" s="493"/>
      <c r="J165" s="437"/>
      <c r="K165" s="185">
        <v>5</v>
      </c>
      <c r="L165" s="243" t="s">
        <v>2159</v>
      </c>
      <c r="M165" s="243" t="s">
        <v>2150</v>
      </c>
      <c r="N165" s="240" t="s">
        <v>1881</v>
      </c>
      <c r="O165" s="283">
        <v>327</v>
      </c>
      <c r="P165" s="205">
        <v>3</v>
      </c>
      <c r="Q165" s="241" t="s">
        <v>1917</v>
      </c>
      <c r="R165" s="241" t="s">
        <v>1918</v>
      </c>
      <c r="S165" s="206">
        <v>10</v>
      </c>
      <c r="T165" s="252">
        <v>1</v>
      </c>
      <c r="U165" s="243" t="s">
        <v>2722</v>
      </c>
      <c r="V165" s="253">
        <v>9.37</v>
      </c>
      <c r="W165" s="566">
        <v>1536.2</v>
      </c>
      <c r="X165" s="567">
        <v>153.62</v>
      </c>
      <c r="Y165" s="568">
        <v>0.1</v>
      </c>
    </row>
    <row r="166" spans="1:25" s="157" customFormat="1" ht="45">
      <c r="A166" s="477"/>
      <c r="B166" s="420"/>
      <c r="C166" s="408"/>
      <c r="D166" s="420"/>
      <c r="E166" s="411"/>
      <c r="F166" s="420"/>
      <c r="G166" s="417"/>
      <c r="H166" s="417"/>
      <c r="I166" s="493"/>
      <c r="J166" s="437"/>
      <c r="K166" s="185">
        <v>5</v>
      </c>
      <c r="L166" s="243" t="s">
        <v>2172</v>
      </c>
      <c r="M166" s="243" t="s">
        <v>2151</v>
      </c>
      <c r="N166" s="240" t="s">
        <v>1919</v>
      </c>
      <c r="O166" s="283">
        <v>327</v>
      </c>
      <c r="P166" s="205">
        <v>3</v>
      </c>
      <c r="Q166" s="241" t="s">
        <v>1917</v>
      </c>
      <c r="R166" s="241" t="s">
        <v>1918</v>
      </c>
      <c r="S166" s="206">
        <v>10</v>
      </c>
      <c r="T166" s="252">
        <v>1</v>
      </c>
      <c r="U166" s="243" t="s">
        <v>2722</v>
      </c>
      <c r="V166" s="253">
        <v>9.37</v>
      </c>
      <c r="W166" s="566">
        <v>6969.7</v>
      </c>
      <c r="X166" s="567">
        <v>696.97</v>
      </c>
      <c r="Y166" s="568">
        <v>0.1</v>
      </c>
    </row>
    <row r="167" spans="1:25" s="157" customFormat="1" ht="22.5">
      <c r="A167" s="477"/>
      <c r="B167" s="420"/>
      <c r="C167" s="408"/>
      <c r="D167" s="420"/>
      <c r="E167" s="411"/>
      <c r="F167" s="420"/>
      <c r="G167" s="417"/>
      <c r="H167" s="417"/>
      <c r="I167" s="493"/>
      <c r="J167" s="437"/>
      <c r="K167" s="185">
        <v>5</v>
      </c>
      <c r="L167" s="185" t="s">
        <v>2173</v>
      </c>
      <c r="M167" s="185" t="s">
        <v>2152</v>
      </c>
      <c r="N167" s="203" t="s">
        <v>1920</v>
      </c>
      <c r="O167" s="283">
        <v>327</v>
      </c>
      <c r="P167" s="205">
        <v>3</v>
      </c>
      <c r="Q167" s="204" t="s">
        <v>1917</v>
      </c>
      <c r="R167" s="204" t="s">
        <v>1918</v>
      </c>
      <c r="S167" s="206">
        <v>10</v>
      </c>
      <c r="T167" s="242">
        <v>1</v>
      </c>
      <c r="U167" s="185" t="s">
        <v>2722</v>
      </c>
      <c r="V167" s="207">
        <v>9.37</v>
      </c>
      <c r="W167" s="566">
        <v>57395</v>
      </c>
      <c r="X167" s="566">
        <v>5739.5</v>
      </c>
      <c r="Y167" s="571">
        <v>0.1</v>
      </c>
    </row>
    <row r="168" spans="1:25" s="157" customFormat="1" ht="23.25" thickBot="1">
      <c r="A168" s="478"/>
      <c r="B168" s="420"/>
      <c r="C168" s="408"/>
      <c r="D168" s="420"/>
      <c r="E168" s="479"/>
      <c r="F168" s="420"/>
      <c r="G168" s="418"/>
      <c r="H168" s="418"/>
      <c r="I168" s="493"/>
      <c r="J168" s="437"/>
      <c r="K168" s="192">
        <v>5</v>
      </c>
      <c r="L168" s="192" t="s">
        <v>2174</v>
      </c>
      <c r="M168" s="192" t="s">
        <v>2153</v>
      </c>
      <c r="N168" s="288" t="s">
        <v>1921</v>
      </c>
      <c r="O168" s="287">
        <v>327</v>
      </c>
      <c r="P168" s="264">
        <v>10</v>
      </c>
      <c r="Q168" s="263" t="s">
        <v>1917</v>
      </c>
      <c r="R168" s="195" t="s">
        <v>1918</v>
      </c>
      <c r="S168" s="289">
        <v>10</v>
      </c>
      <c r="T168" s="265">
        <v>1</v>
      </c>
      <c r="U168" s="192" t="s">
        <v>2722</v>
      </c>
      <c r="V168" s="266">
        <v>9.37</v>
      </c>
      <c r="W168" s="590">
        <v>108.6</v>
      </c>
      <c r="X168" s="567">
        <v>10.86</v>
      </c>
      <c r="Y168" s="591">
        <v>0.1</v>
      </c>
    </row>
    <row r="169" spans="1:25" s="157" customFormat="1" ht="34.5" customHeight="1" thickTop="1">
      <c r="A169" s="476" t="s">
        <v>2713</v>
      </c>
      <c r="B169" s="410"/>
      <c r="C169" s="407">
        <v>330</v>
      </c>
      <c r="D169" s="419"/>
      <c r="E169" s="412" t="s">
        <v>2715</v>
      </c>
      <c r="F169" s="419" t="s">
        <v>2716</v>
      </c>
      <c r="G169" s="416" t="s">
        <v>2176</v>
      </c>
      <c r="H169" s="416" t="s">
        <v>2060</v>
      </c>
      <c r="I169" s="492" t="s">
        <v>1923</v>
      </c>
      <c r="J169" s="436">
        <v>8</v>
      </c>
      <c r="K169" s="169">
        <v>5</v>
      </c>
      <c r="L169" s="169" t="s">
        <v>2177</v>
      </c>
      <c r="M169" s="169" t="s">
        <v>2160</v>
      </c>
      <c r="N169" s="170" t="s">
        <v>2737</v>
      </c>
      <c r="O169" s="282">
        <v>330</v>
      </c>
      <c r="P169" s="172">
        <v>1</v>
      </c>
      <c r="Q169" s="171" t="s">
        <v>1924</v>
      </c>
      <c r="R169" s="179" t="s">
        <v>2326</v>
      </c>
      <c r="S169" s="222">
        <v>0</v>
      </c>
      <c r="T169" s="223">
        <v>1</v>
      </c>
      <c r="U169" s="169" t="s">
        <v>2740</v>
      </c>
      <c r="V169" s="175">
        <v>9.37</v>
      </c>
      <c r="W169" s="562">
        <v>0</v>
      </c>
      <c r="X169" s="562">
        <v>0</v>
      </c>
      <c r="Y169" s="563">
        <v>0.1</v>
      </c>
    </row>
    <row r="170" spans="1:25" s="157" customFormat="1" ht="33.75">
      <c r="A170" s="477"/>
      <c r="B170" s="411"/>
      <c r="C170" s="408"/>
      <c r="D170" s="408"/>
      <c r="E170" s="411"/>
      <c r="F170" s="420"/>
      <c r="G170" s="417"/>
      <c r="H170" s="417"/>
      <c r="I170" s="464"/>
      <c r="J170" s="437"/>
      <c r="K170" s="185">
        <v>5</v>
      </c>
      <c r="L170" s="177" t="s">
        <v>2178</v>
      </c>
      <c r="M170" s="177" t="s">
        <v>2161</v>
      </c>
      <c r="N170" s="240" t="s">
        <v>1925</v>
      </c>
      <c r="O170" s="283">
        <v>330</v>
      </c>
      <c r="P170" s="187">
        <v>6</v>
      </c>
      <c r="Q170" s="179" t="s">
        <v>1924</v>
      </c>
      <c r="R170" s="241" t="s">
        <v>2326</v>
      </c>
      <c r="S170" s="188">
        <v>0</v>
      </c>
      <c r="T170" s="228">
        <v>1</v>
      </c>
      <c r="U170" s="177" t="s">
        <v>2740</v>
      </c>
      <c r="V170" s="183">
        <v>9.37</v>
      </c>
      <c r="W170" s="564">
        <v>0</v>
      </c>
      <c r="X170" s="564">
        <v>0</v>
      </c>
      <c r="Y170" s="565">
        <v>0.1</v>
      </c>
    </row>
    <row r="171" spans="1:25" s="157" customFormat="1" ht="34.5" thickBot="1">
      <c r="A171" s="495"/>
      <c r="B171" s="494"/>
      <c r="C171" s="409"/>
      <c r="D171" s="409"/>
      <c r="E171" s="494"/>
      <c r="F171" s="421"/>
      <c r="G171" s="418"/>
      <c r="H171" s="418"/>
      <c r="I171" s="471"/>
      <c r="J171" s="438"/>
      <c r="K171" s="193">
        <v>5</v>
      </c>
      <c r="L171" s="271" t="s">
        <v>2179</v>
      </c>
      <c r="M171" s="271" t="s">
        <v>2162</v>
      </c>
      <c r="N171" s="281" t="s">
        <v>1926</v>
      </c>
      <c r="O171" s="285">
        <v>330</v>
      </c>
      <c r="P171" s="274">
        <v>10</v>
      </c>
      <c r="Q171" s="275" t="s">
        <v>1924</v>
      </c>
      <c r="R171" s="270" t="s">
        <v>2326</v>
      </c>
      <c r="S171" s="276">
        <v>0</v>
      </c>
      <c r="T171" s="277">
        <v>1</v>
      </c>
      <c r="U171" s="271" t="s">
        <v>2722</v>
      </c>
      <c r="V171" s="278">
        <v>9.37</v>
      </c>
      <c r="W171" s="594">
        <v>0</v>
      </c>
      <c r="X171" s="594">
        <v>0</v>
      </c>
      <c r="Y171" s="595">
        <v>0.6</v>
      </c>
    </row>
    <row r="172" spans="1:25" s="157" customFormat="1" ht="23.25" customHeight="1" thickTop="1">
      <c r="A172" s="476" t="s">
        <v>2713</v>
      </c>
      <c r="B172" s="410"/>
      <c r="C172" s="407">
        <v>331</v>
      </c>
      <c r="D172" s="419"/>
      <c r="E172" s="412" t="s">
        <v>2715</v>
      </c>
      <c r="F172" s="419" t="s">
        <v>2716</v>
      </c>
      <c r="G172" s="416" t="s">
        <v>2180</v>
      </c>
      <c r="H172" s="416" t="s">
        <v>2061</v>
      </c>
      <c r="I172" s="492" t="s">
        <v>1928</v>
      </c>
      <c r="J172" s="436">
        <v>2</v>
      </c>
      <c r="K172" s="169">
        <v>5</v>
      </c>
      <c r="L172" s="169" t="s">
        <v>2181</v>
      </c>
      <c r="M172" s="169" t="s">
        <v>2164</v>
      </c>
      <c r="N172" s="170" t="s">
        <v>2737</v>
      </c>
      <c r="O172" s="282">
        <v>331</v>
      </c>
      <c r="P172" s="290">
        <v>1</v>
      </c>
      <c r="Q172" s="171" t="s">
        <v>1929</v>
      </c>
      <c r="R172" s="173" t="s">
        <v>2326</v>
      </c>
      <c r="S172" s="222">
        <v>0</v>
      </c>
      <c r="T172" s="223">
        <v>1</v>
      </c>
      <c r="U172" s="169" t="s">
        <v>2740</v>
      </c>
      <c r="V172" s="175">
        <v>9.37</v>
      </c>
      <c r="W172" s="562">
        <v>0</v>
      </c>
      <c r="X172" s="562">
        <v>0</v>
      </c>
      <c r="Y172" s="563">
        <v>0.1</v>
      </c>
    </row>
    <row r="173" spans="1:25" s="157" customFormat="1" ht="34.5" thickBot="1">
      <c r="A173" s="478"/>
      <c r="B173" s="411"/>
      <c r="C173" s="408"/>
      <c r="D173" s="408"/>
      <c r="E173" s="479"/>
      <c r="F173" s="420"/>
      <c r="G173" s="418"/>
      <c r="H173" s="418"/>
      <c r="I173" s="465"/>
      <c r="J173" s="437"/>
      <c r="K173" s="192">
        <v>5</v>
      </c>
      <c r="L173" s="224" t="s">
        <v>2182</v>
      </c>
      <c r="M173" s="224" t="s">
        <v>2165</v>
      </c>
      <c r="N173" s="267" t="s">
        <v>1930</v>
      </c>
      <c r="O173" s="287">
        <v>331</v>
      </c>
      <c r="P173" s="269">
        <v>4</v>
      </c>
      <c r="Q173" s="270" t="s">
        <v>1929</v>
      </c>
      <c r="R173" s="291" t="s">
        <v>2326</v>
      </c>
      <c r="S173" s="235">
        <v>0</v>
      </c>
      <c r="T173" s="236">
        <v>1</v>
      </c>
      <c r="U173" s="224" t="s">
        <v>2722</v>
      </c>
      <c r="V173" s="237">
        <v>9.37</v>
      </c>
      <c r="W173" s="590">
        <v>0</v>
      </c>
      <c r="X173" s="590">
        <v>0</v>
      </c>
      <c r="Y173" s="593">
        <v>0.1</v>
      </c>
    </row>
    <row r="174" spans="1:25" s="157" customFormat="1" ht="12" customHeight="1" thickTop="1">
      <c r="A174" s="476" t="s">
        <v>2713</v>
      </c>
      <c r="B174" s="481"/>
      <c r="C174" s="412">
        <v>332.516</v>
      </c>
      <c r="D174" s="410"/>
      <c r="E174" s="412" t="s">
        <v>2715</v>
      </c>
      <c r="F174" s="419" t="s">
        <v>2716</v>
      </c>
      <c r="G174" s="416" t="s">
        <v>2183</v>
      </c>
      <c r="H174" s="416" t="s">
        <v>2062</v>
      </c>
      <c r="I174" s="492" t="s">
        <v>1932</v>
      </c>
      <c r="J174" s="436">
        <v>8</v>
      </c>
      <c r="K174" s="169">
        <v>5.8</v>
      </c>
      <c r="L174" s="169" t="s">
        <v>2184</v>
      </c>
      <c r="M174" s="169" t="s">
        <v>2166</v>
      </c>
      <c r="N174" s="170" t="s">
        <v>2737</v>
      </c>
      <c r="O174" s="201">
        <v>332.516</v>
      </c>
      <c r="P174" s="172">
        <v>1</v>
      </c>
      <c r="Q174" s="201" t="s">
        <v>1933</v>
      </c>
      <c r="R174" s="201" t="s">
        <v>1934</v>
      </c>
      <c r="S174" s="202">
        <v>99</v>
      </c>
      <c r="T174" s="223">
        <v>1</v>
      </c>
      <c r="U174" s="169" t="s">
        <v>2740</v>
      </c>
      <c r="V174" s="175">
        <v>9.37</v>
      </c>
      <c r="W174" s="562">
        <v>157.6971</v>
      </c>
      <c r="X174" s="562">
        <v>15.769710000000002</v>
      </c>
      <c r="Y174" s="563">
        <v>0.1</v>
      </c>
    </row>
    <row r="175" spans="1:25" s="157" customFormat="1" ht="22.5">
      <c r="A175" s="477"/>
      <c r="B175" s="411"/>
      <c r="C175" s="411"/>
      <c r="D175" s="411"/>
      <c r="E175" s="411"/>
      <c r="F175" s="420"/>
      <c r="G175" s="417"/>
      <c r="H175" s="417"/>
      <c r="I175" s="464"/>
      <c r="J175" s="437"/>
      <c r="K175" s="185">
        <v>5.8</v>
      </c>
      <c r="L175" s="243" t="s">
        <v>2185</v>
      </c>
      <c r="M175" s="243" t="s">
        <v>2167</v>
      </c>
      <c r="N175" s="240" t="s">
        <v>1935</v>
      </c>
      <c r="O175" s="241">
        <v>332.516</v>
      </c>
      <c r="P175" s="205">
        <v>6</v>
      </c>
      <c r="Q175" s="241" t="s">
        <v>1933</v>
      </c>
      <c r="R175" s="241" t="s">
        <v>1934</v>
      </c>
      <c r="S175" s="206">
        <v>99</v>
      </c>
      <c r="T175" s="252">
        <v>1</v>
      </c>
      <c r="U175" s="243" t="s">
        <v>2722</v>
      </c>
      <c r="V175" s="253">
        <v>9.37</v>
      </c>
      <c r="W175" s="566">
        <v>14659.92</v>
      </c>
      <c r="X175" s="567">
        <v>1465.992</v>
      </c>
      <c r="Y175" s="568">
        <v>0.1</v>
      </c>
    </row>
    <row r="176" spans="1:25" s="157" customFormat="1" ht="22.5">
      <c r="A176" s="477"/>
      <c r="B176" s="411"/>
      <c r="C176" s="411"/>
      <c r="D176" s="411"/>
      <c r="E176" s="411"/>
      <c r="F176" s="420"/>
      <c r="G176" s="417"/>
      <c r="H176" s="417"/>
      <c r="I176" s="464"/>
      <c r="J176" s="437"/>
      <c r="K176" s="185">
        <v>5.8</v>
      </c>
      <c r="L176" s="185" t="s">
        <v>2186</v>
      </c>
      <c r="M176" s="185" t="s">
        <v>2168</v>
      </c>
      <c r="N176" s="240" t="s">
        <v>1881</v>
      </c>
      <c r="O176" s="204">
        <v>332.516</v>
      </c>
      <c r="P176" s="205">
        <v>3</v>
      </c>
      <c r="Q176" s="204" t="s">
        <v>1933</v>
      </c>
      <c r="R176" s="204" t="s">
        <v>1934</v>
      </c>
      <c r="S176" s="206">
        <v>99</v>
      </c>
      <c r="T176" s="242">
        <v>1</v>
      </c>
      <c r="U176" s="185" t="s">
        <v>2722</v>
      </c>
      <c r="V176" s="207">
        <v>9.37</v>
      </c>
      <c r="W176" s="564">
        <v>9452.52</v>
      </c>
      <c r="X176" s="566">
        <v>945.252</v>
      </c>
      <c r="Y176" s="571">
        <v>0.1</v>
      </c>
    </row>
    <row r="177" spans="1:25" s="157" customFormat="1" ht="45">
      <c r="A177" s="477"/>
      <c r="B177" s="411"/>
      <c r="C177" s="411"/>
      <c r="D177" s="411"/>
      <c r="E177" s="411"/>
      <c r="F177" s="420"/>
      <c r="G177" s="417"/>
      <c r="H177" s="417"/>
      <c r="I177" s="464"/>
      <c r="J177" s="437"/>
      <c r="K177" s="185">
        <v>5.8</v>
      </c>
      <c r="L177" s="185" t="s">
        <v>2187</v>
      </c>
      <c r="M177" s="185" t="s">
        <v>2169</v>
      </c>
      <c r="N177" s="240" t="s">
        <v>2345</v>
      </c>
      <c r="O177" s="204">
        <v>332.516</v>
      </c>
      <c r="P177" s="205">
        <v>3</v>
      </c>
      <c r="Q177" s="204" t="s">
        <v>1933</v>
      </c>
      <c r="R177" s="204" t="s">
        <v>1934</v>
      </c>
      <c r="S177" s="206">
        <v>99</v>
      </c>
      <c r="T177" s="242">
        <v>1</v>
      </c>
      <c r="U177" s="185" t="s">
        <v>2722</v>
      </c>
      <c r="V177" s="207">
        <v>9.37</v>
      </c>
      <c r="W177" s="564">
        <v>71782.92</v>
      </c>
      <c r="X177" s="566">
        <v>7178.292</v>
      </c>
      <c r="Y177" s="571">
        <v>0.1</v>
      </c>
    </row>
    <row r="178" spans="1:25" s="157" customFormat="1" ht="23.25" thickBot="1">
      <c r="A178" s="495"/>
      <c r="B178" s="411"/>
      <c r="C178" s="494"/>
      <c r="D178" s="494"/>
      <c r="E178" s="494"/>
      <c r="F178" s="421"/>
      <c r="G178" s="418"/>
      <c r="H178" s="418"/>
      <c r="I178" s="471"/>
      <c r="J178" s="438"/>
      <c r="K178" s="193">
        <v>5.8</v>
      </c>
      <c r="L178" s="193" t="s">
        <v>2188</v>
      </c>
      <c r="M178" s="193" t="s">
        <v>2170</v>
      </c>
      <c r="N178" s="203" t="s">
        <v>1936</v>
      </c>
      <c r="O178" s="195">
        <v>332.516</v>
      </c>
      <c r="P178" s="196">
        <v>10</v>
      </c>
      <c r="Q178" s="195" t="s">
        <v>1933</v>
      </c>
      <c r="R178" s="195" t="s">
        <v>1934</v>
      </c>
      <c r="S178" s="198">
        <v>99</v>
      </c>
      <c r="T178" s="231">
        <v>1</v>
      </c>
      <c r="U178" s="193" t="s">
        <v>2722</v>
      </c>
      <c r="V178" s="199">
        <v>9.37</v>
      </c>
      <c r="W178" s="594">
        <v>5372.73</v>
      </c>
      <c r="X178" s="569">
        <v>3223.6379999999995</v>
      </c>
      <c r="Y178" s="570">
        <v>0.6</v>
      </c>
    </row>
    <row r="179" spans="1:25" s="157" customFormat="1" ht="12.75" thickBot="1" thickTop="1">
      <c r="A179" s="328" t="s">
        <v>2534</v>
      </c>
      <c r="B179" s="329"/>
      <c r="C179" s="329"/>
      <c r="D179" s="329"/>
      <c r="E179" s="329"/>
      <c r="F179" s="330"/>
      <c r="G179" s="331"/>
      <c r="H179" s="331"/>
      <c r="I179" s="333"/>
      <c r="J179" s="332"/>
      <c r="K179" s="334"/>
      <c r="L179" s="335"/>
      <c r="M179" s="335"/>
      <c r="N179" s="337"/>
      <c r="O179" s="330"/>
      <c r="P179" s="336"/>
      <c r="Q179" s="337"/>
      <c r="R179" s="337"/>
      <c r="S179" s="338"/>
      <c r="T179" s="335"/>
      <c r="U179" s="335"/>
      <c r="V179" s="339"/>
      <c r="W179" s="548"/>
      <c r="X179" s="548"/>
      <c r="Y179" s="549"/>
    </row>
    <row r="180" spans="1:25" s="157" customFormat="1" ht="34.5" customHeight="1" thickTop="1">
      <c r="A180" s="480" t="s">
        <v>2713</v>
      </c>
      <c r="B180" s="481"/>
      <c r="C180" s="482">
        <v>436</v>
      </c>
      <c r="D180" s="481"/>
      <c r="E180" s="482" t="s">
        <v>2715</v>
      </c>
      <c r="F180" s="420" t="s">
        <v>2716</v>
      </c>
      <c r="G180" s="416" t="s">
        <v>2189</v>
      </c>
      <c r="H180" s="416" t="s">
        <v>2063</v>
      </c>
      <c r="I180" s="489" t="s">
        <v>1938</v>
      </c>
      <c r="J180" s="437">
        <v>3</v>
      </c>
      <c r="K180" s="177">
        <v>6</v>
      </c>
      <c r="L180" s="177" t="s">
        <v>2190</v>
      </c>
      <c r="M180" s="177" t="s">
        <v>2154</v>
      </c>
      <c r="N180" s="178" t="s">
        <v>2737</v>
      </c>
      <c r="O180" s="239">
        <v>436</v>
      </c>
      <c r="P180" s="180">
        <v>1</v>
      </c>
      <c r="Q180" s="239" t="s">
        <v>1939</v>
      </c>
      <c r="R180" s="239" t="s">
        <v>2286</v>
      </c>
      <c r="S180" s="260">
        <v>0</v>
      </c>
      <c r="T180" s="228">
        <v>1</v>
      </c>
      <c r="U180" s="177" t="s">
        <v>2740</v>
      </c>
      <c r="V180" s="183">
        <v>9.37</v>
      </c>
      <c r="W180" s="564">
        <v>0</v>
      </c>
      <c r="X180" s="564">
        <v>0</v>
      </c>
      <c r="Y180" s="565">
        <v>0.1</v>
      </c>
    </row>
    <row r="181" spans="1:25" s="157" customFormat="1" ht="56.25">
      <c r="A181" s="477"/>
      <c r="B181" s="411"/>
      <c r="C181" s="411"/>
      <c r="D181" s="411"/>
      <c r="E181" s="411"/>
      <c r="F181" s="420"/>
      <c r="G181" s="417"/>
      <c r="H181" s="417"/>
      <c r="I181" s="464"/>
      <c r="J181" s="437"/>
      <c r="K181" s="185">
        <v>6</v>
      </c>
      <c r="L181" s="243" t="s">
        <v>2191</v>
      </c>
      <c r="M181" s="243" t="s">
        <v>2155</v>
      </c>
      <c r="N181" s="240" t="s">
        <v>1940</v>
      </c>
      <c r="O181" s="241">
        <v>436</v>
      </c>
      <c r="P181" s="205">
        <v>10</v>
      </c>
      <c r="Q181" s="241" t="s">
        <v>1939</v>
      </c>
      <c r="R181" s="241" t="s">
        <v>2286</v>
      </c>
      <c r="S181" s="206">
        <v>0</v>
      </c>
      <c r="T181" s="252">
        <v>1</v>
      </c>
      <c r="U181" s="243" t="s">
        <v>2722</v>
      </c>
      <c r="V181" s="253">
        <v>9.37</v>
      </c>
      <c r="W181" s="566">
        <v>0</v>
      </c>
      <c r="X181" s="567">
        <v>0</v>
      </c>
      <c r="Y181" s="568">
        <v>0.1</v>
      </c>
    </row>
    <row r="182" spans="1:25" s="157" customFormat="1" ht="34.5" thickBot="1">
      <c r="A182" s="477"/>
      <c r="B182" s="411"/>
      <c r="C182" s="411"/>
      <c r="D182" s="411"/>
      <c r="E182" s="411"/>
      <c r="F182" s="420"/>
      <c r="G182" s="418"/>
      <c r="H182" s="418"/>
      <c r="I182" s="464"/>
      <c r="J182" s="437"/>
      <c r="K182" s="185">
        <v>6</v>
      </c>
      <c r="L182" s="185" t="s">
        <v>2192</v>
      </c>
      <c r="M182" s="185" t="s">
        <v>2156</v>
      </c>
      <c r="N182" s="203" t="s">
        <v>1941</v>
      </c>
      <c r="O182" s="204">
        <v>436</v>
      </c>
      <c r="P182" s="205">
        <v>3</v>
      </c>
      <c r="Q182" s="204" t="s">
        <v>1939</v>
      </c>
      <c r="R182" s="204" t="s">
        <v>2286</v>
      </c>
      <c r="S182" s="206">
        <v>0</v>
      </c>
      <c r="T182" s="242">
        <v>1</v>
      </c>
      <c r="U182" s="185" t="s">
        <v>2722</v>
      </c>
      <c r="V182" s="207">
        <v>9.37</v>
      </c>
      <c r="W182" s="566">
        <v>0</v>
      </c>
      <c r="X182" s="566">
        <v>0</v>
      </c>
      <c r="Y182" s="571">
        <v>0.1</v>
      </c>
    </row>
    <row r="183" spans="1:25" s="157" customFormat="1" ht="23.25" customHeight="1" thickTop="1">
      <c r="A183" s="476" t="s">
        <v>2713</v>
      </c>
      <c r="B183" s="410"/>
      <c r="C183" s="412">
        <v>437</v>
      </c>
      <c r="D183" s="410"/>
      <c r="E183" s="412" t="s">
        <v>2715</v>
      </c>
      <c r="F183" s="419" t="s">
        <v>2716</v>
      </c>
      <c r="G183" s="416" t="s">
        <v>2193</v>
      </c>
      <c r="H183" s="416" t="s">
        <v>2175</v>
      </c>
      <c r="I183" s="492" t="s">
        <v>1943</v>
      </c>
      <c r="J183" s="436">
        <v>8</v>
      </c>
      <c r="K183" s="169">
        <v>6</v>
      </c>
      <c r="L183" s="169" t="s">
        <v>2194</v>
      </c>
      <c r="M183" s="169" t="s">
        <v>2158</v>
      </c>
      <c r="N183" s="170" t="s">
        <v>2737</v>
      </c>
      <c r="O183" s="171">
        <v>437</v>
      </c>
      <c r="P183" s="172">
        <v>1</v>
      </c>
      <c r="Q183" s="201" t="s">
        <v>1944</v>
      </c>
      <c r="R183" s="201" t="s">
        <v>2286</v>
      </c>
      <c r="S183" s="202">
        <v>0</v>
      </c>
      <c r="T183" s="223">
        <v>1</v>
      </c>
      <c r="U183" s="169" t="s">
        <v>2740</v>
      </c>
      <c r="V183" s="175">
        <v>9.37</v>
      </c>
      <c r="W183" s="562">
        <v>0</v>
      </c>
      <c r="X183" s="562">
        <v>0</v>
      </c>
      <c r="Y183" s="563">
        <v>0.1</v>
      </c>
    </row>
    <row r="184" spans="1:25" s="157" customFormat="1" ht="22.5">
      <c r="A184" s="477"/>
      <c r="B184" s="411"/>
      <c r="C184" s="411"/>
      <c r="D184" s="411"/>
      <c r="E184" s="411"/>
      <c r="F184" s="420"/>
      <c r="G184" s="417"/>
      <c r="H184" s="417"/>
      <c r="I184" s="464"/>
      <c r="J184" s="437"/>
      <c r="K184" s="185">
        <v>6</v>
      </c>
      <c r="L184" s="243" t="s">
        <v>2195</v>
      </c>
      <c r="M184" s="243" t="s">
        <v>2159</v>
      </c>
      <c r="N184" s="240" t="s">
        <v>1945</v>
      </c>
      <c r="O184" s="241">
        <v>437</v>
      </c>
      <c r="P184" s="205">
        <v>10</v>
      </c>
      <c r="Q184" s="241" t="s">
        <v>1944</v>
      </c>
      <c r="R184" s="241" t="s">
        <v>2286</v>
      </c>
      <c r="S184" s="206">
        <v>0</v>
      </c>
      <c r="T184" s="252">
        <v>1</v>
      </c>
      <c r="U184" s="243" t="s">
        <v>2722</v>
      </c>
      <c r="V184" s="253">
        <v>9.37</v>
      </c>
      <c r="W184" s="566">
        <v>0</v>
      </c>
      <c r="X184" s="567">
        <v>0</v>
      </c>
      <c r="Y184" s="568">
        <v>0.6</v>
      </c>
    </row>
    <row r="185" spans="1:25" s="157" customFormat="1" ht="33.75">
      <c r="A185" s="477"/>
      <c r="B185" s="411"/>
      <c r="C185" s="411"/>
      <c r="D185" s="411"/>
      <c r="E185" s="411"/>
      <c r="F185" s="420"/>
      <c r="G185" s="417"/>
      <c r="H185" s="417"/>
      <c r="I185" s="464"/>
      <c r="J185" s="437"/>
      <c r="K185" s="185">
        <v>6</v>
      </c>
      <c r="L185" s="185" t="s">
        <v>2196</v>
      </c>
      <c r="M185" s="185" t="s">
        <v>2172</v>
      </c>
      <c r="N185" s="203" t="s">
        <v>1946</v>
      </c>
      <c r="O185" s="241">
        <v>437</v>
      </c>
      <c r="P185" s="205">
        <v>10</v>
      </c>
      <c r="Q185" s="204" t="s">
        <v>1944</v>
      </c>
      <c r="R185" s="204" t="s">
        <v>2286</v>
      </c>
      <c r="S185" s="206">
        <v>0</v>
      </c>
      <c r="T185" s="242">
        <v>1</v>
      </c>
      <c r="U185" s="185" t="s">
        <v>2740</v>
      </c>
      <c r="V185" s="207">
        <v>9.37</v>
      </c>
      <c r="W185" s="566">
        <v>0</v>
      </c>
      <c r="X185" s="566">
        <v>0</v>
      </c>
      <c r="Y185" s="571">
        <v>0.1</v>
      </c>
    </row>
    <row r="186" spans="1:25" s="157" customFormat="1" ht="90.75" thickBot="1">
      <c r="A186" s="477"/>
      <c r="B186" s="411"/>
      <c r="C186" s="411"/>
      <c r="D186" s="411"/>
      <c r="E186" s="411"/>
      <c r="F186" s="420"/>
      <c r="G186" s="418"/>
      <c r="H186" s="418"/>
      <c r="I186" s="464"/>
      <c r="J186" s="437"/>
      <c r="K186" s="193">
        <v>6</v>
      </c>
      <c r="L186" s="185" t="s">
        <v>166</v>
      </c>
      <c r="M186" s="185" t="s">
        <v>2173</v>
      </c>
      <c r="N186" s="203" t="s">
        <v>1947</v>
      </c>
      <c r="O186" s="241">
        <v>437</v>
      </c>
      <c r="P186" s="205">
        <v>10</v>
      </c>
      <c r="Q186" s="241" t="s">
        <v>1944</v>
      </c>
      <c r="R186" s="241" t="s">
        <v>2286</v>
      </c>
      <c r="S186" s="206">
        <v>0</v>
      </c>
      <c r="T186" s="242">
        <v>1</v>
      </c>
      <c r="U186" s="185" t="s">
        <v>2722</v>
      </c>
      <c r="V186" s="207">
        <v>9.37</v>
      </c>
      <c r="W186" s="564">
        <v>0</v>
      </c>
      <c r="X186" s="566">
        <v>0</v>
      </c>
      <c r="Y186" s="571">
        <v>0.1</v>
      </c>
    </row>
    <row r="187" spans="1:25" s="157" customFormat="1" ht="23.25" customHeight="1" thickTop="1">
      <c r="A187" s="476" t="s">
        <v>2713</v>
      </c>
      <c r="B187" s="410"/>
      <c r="C187" s="412">
        <v>443.452</v>
      </c>
      <c r="D187" s="410"/>
      <c r="E187" s="412" t="s">
        <v>2715</v>
      </c>
      <c r="F187" s="419" t="s">
        <v>2716</v>
      </c>
      <c r="G187" s="416" t="s">
        <v>167</v>
      </c>
      <c r="H187" s="416" t="s">
        <v>2176</v>
      </c>
      <c r="I187" s="492" t="s">
        <v>1949</v>
      </c>
      <c r="J187" s="436">
        <v>8</v>
      </c>
      <c r="K187" s="177">
        <v>6</v>
      </c>
      <c r="L187" s="169" t="s">
        <v>168</v>
      </c>
      <c r="M187" s="169" t="s">
        <v>2177</v>
      </c>
      <c r="N187" s="170" t="s">
        <v>2737</v>
      </c>
      <c r="O187" s="201">
        <v>443.452</v>
      </c>
      <c r="P187" s="172">
        <v>1</v>
      </c>
      <c r="Q187" s="201" t="s">
        <v>1950</v>
      </c>
      <c r="R187" s="201" t="s">
        <v>2286</v>
      </c>
      <c r="S187" s="202">
        <v>0</v>
      </c>
      <c r="T187" s="223">
        <v>1</v>
      </c>
      <c r="U187" s="169" t="s">
        <v>2740</v>
      </c>
      <c r="V187" s="175">
        <v>9.37</v>
      </c>
      <c r="W187" s="562">
        <v>0</v>
      </c>
      <c r="X187" s="562">
        <v>0</v>
      </c>
      <c r="Y187" s="563">
        <v>0.6</v>
      </c>
    </row>
    <row r="188" spans="1:25" s="157" customFormat="1" ht="132" customHeight="1">
      <c r="A188" s="477"/>
      <c r="B188" s="411"/>
      <c r="C188" s="411"/>
      <c r="D188" s="411"/>
      <c r="E188" s="411"/>
      <c r="F188" s="420"/>
      <c r="G188" s="417"/>
      <c r="H188" s="417"/>
      <c r="I188" s="464"/>
      <c r="J188" s="437"/>
      <c r="K188" s="185">
        <v>6</v>
      </c>
      <c r="L188" s="243" t="s">
        <v>169</v>
      </c>
      <c r="M188" s="243" t="s">
        <v>2178</v>
      </c>
      <c r="N188" s="240" t="s">
        <v>1951</v>
      </c>
      <c r="O188" s="241">
        <v>443</v>
      </c>
      <c r="P188" s="205">
        <v>6</v>
      </c>
      <c r="Q188" s="204" t="s">
        <v>1950</v>
      </c>
      <c r="R188" s="241" t="s">
        <v>2286</v>
      </c>
      <c r="S188" s="206">
        <v>0</v>
      </c>
      <c r="T188" s="252">
        <v>1</v>
      </c>
      <c r="U188" s="243" t="s">
        <v>2722</v>
      </c>
      <c r="V188" s="253">
        <v>9.37</v>
      </c>
      <c r="W188" s="566">
        <v>0</v>
      </c>
      <c r="X188" s="567">
        <v>0</v>
      </c>
      <c r="Y188" s="568">
        <v>0.6</v>
      </c>
    </row>
    <row r="189" spans="1:25" s="157" customFormat="1" ht="204" customHeight="1" thickBot="1">
      <c r="A189" s="477"/>
      <c r="B189" s="411"/>
      <c r="C189" s="411"/>
      <c r="D189" s="411"/>
      <c r="E189" s="411"/>
      <c r="F189" s="420"/>
      <c r="G189" s="418"/>
      <c r="H189" s="418"/>
      <c r="I189" s="464"/>
      <c r="J189" s="437"/>
      <c r="K189" s="185">
        <v>6</v>
      </c>
      <c r="L189" s="185" t="s">
        <v>170</v>
      </c>
      <c r="M189" s="185" t="s">
        <v>2179</v>
      </c>
      <c r="N189" s="203" t="s">
        <v>1952</v>
      </c>
      <c r="O189" s="241">
        <v>452</v>
      </c>
      <c r="P189" s="205">
        <v>10</v>
      </c>
      <c r="Q189" s="239" t="s">
        <v>1950</v>
      </c>
      <c r="R189" s="241" t="s">
        <v>2286</v>
      </c>
      <c r="S189" s="206">
        <v>0</v>
      </c>
      <c r="T189" s="242">
        <v>1</v>
      </c>
      <c r="U189" s="185" t="s">
        <v>2722</v>
      </c>
      <c r="V189" s="207">
        <v>9.37</v>
      </c>
      <c r="W189" s="564">
        <v>0</v>
      </c>
      <c r="X189" s="566">
        <v>0</v>
      </c>
      <c r="Y189" s="571">
        <v>0.6</v>
      </c>
    </row>
    <row r="190" spans="1:25" s="157" customFormat="1" ht="23.25" customHeight="1" thickTop="1">
      <c r="A190" s="476" t="s">
        <v>2713</v>
      </c>
      <c r="B190" s="410"/>
      <c r="C190" s="412">
        <v>444</v>
      </c>
      <c r="D190" s="410"/>
      <c r="E190" s="412" t="s">
        <v>2715</v>
      </c>
      <c r="F190" s="419" t="s">
        <v>2716</v>
      </c>
      <c r="G190" s="416" t="s">
        <v>171</v>
      </c>
      <c r="H190" s="416" t="s">
        <v>2180</v>
      </c>
      <c r="I190" s="492" t="s">
        <v>1954</v>
      </c>
      <c r="J190" s="436">
        <v>8</v>
      </c>
      <c r="K190" s="169">
        <v>6</v>
      </c>
      <c r="L190" s="169" t="s">
        <v>172</v>
      </c>
      <c r="M190" s="169" t="s">
        <v>2181</v>
      </c>
      <c r="N190" s="170" t="s">
        <v>2737</v>
      </c>
      <c r="O190" s="201">
        <v>444</v>
      </c>
      <c r="P190" s="172">
        <v>1</v>
      </c>
      <c r="Q190" s="239" t="s">
        <v>1955</v>
      </c>
      <c r="R190" s="201" t="s">
        <v>2286</v>
      </c>
      <c r="S190" s="202">
        <v>0</v>
      </c>
      <c r="T190" s="223">
        <v>1</v>
      </c>
      <c r="U190" s="169" t="s">
        <v>2740</v>
      </c>
      <c r="V190" s="175">
        <v>9.37</v>
      </c>
      <c r="W190" s="562">
        <v>0</v>
      </c>
      <c r="X190" s="562">
        <v>0</v>
      </c>
      <c r="Y190" s="563">
        <v>0.6</v>
      </c>
    </row>
    <row r="191" spans="1:25" s="157" customFormat="1" ht="33.75">
      <c r="A191" s="477"/>
      <c r="B191" s="411"/>
      <c r="C191" s="411"/>
      <c r="D191" s="411"/>
      <c r="E191" s="411"/>
      <c r="F191" s="420"/>
      <c r="G191" s="417"/>
      <c r="H191" s="417"/>
      <c r="I191" s="464"/>
      <c r="J191" s="437"/>
      <c r="K191" s="185">
        <v>6</v>
      </c>
      <c r="L191" s="243" t="s">
        <v>173</v>
      </c>
      <c r="M191" s="243" t="s">
        <v>2182</v>
      </c>
      <c r="N191" s="240" t="s">
        <v>1956</v>
      </c>
      <c r="O191" s="241">
        <v>444</v>
      </c>
      <c r="P191" s="205">
        <v>6</v>
      </c>
      <c r="Q191" s="241" t="s">
        <v>1955</v>
      </c>
      <c r="R191" s="241" t="s">
        <v>2286</v>
      </c>
      <c r="S191" s="206">
        <v>0</v>
      </c>
      <c r="T191" s="252">
        <v>1</v>
      </c>
      <c r="U191" s="243" t="s">
        <v>2740</v>
      </c>
      <c r="V191" s="253">
        <v>9.37</v>
      </c>
      <c r="W191" s="566">
        <v>0</v>
      </c>
      <c r="X191" s="567">
        <v>0</v>
      </c>
      <c r="Y191" s="568">
        <v>0.6</v>
      </c>
    </row>
    <row r="192" spans="1:25" s="157" customFormat="1" ht="23.25" thickBot="1">
      <c r="A192" s="477"/>
      <c r="B192" s="411"/>
      <c r="C192" s="411"/>
      <c r="D192" s="411"/>
      <c r="E192" s="411"/>
      <c r="F192" s="420"/>
      <c r="G192" s="418"/>
      <c r="H192" s="418"/>
      <c r="I192" s="464"/>
      <c r="J192" s="437"/>
      <c r="K192" s="185">
        <v>6</v>
      </c>
      <c r="L192" s="185" t="s">
        <v>174</v>
      </c>
      <c r="M192" s="185" t="s">
        <v>1115</v>
      </c>
      <c r="N192" s="203" t="s">
        <v>2235</v>
      </c>
      <c r="O192" s="241">
        <v>444</v>
      </c>
      <c r="P192" s="205">
        <v>10</v>
      </c>
      <c r="Q192" s="241" t="s">
        <v>1955</v>
      </c>
      <c r="R192" s="241" t="s">
        <v>2286</v>
      </c>
      <c r="S192" s="206">
        <v>0</v>
      </c>
      <c r="T192" s="242">
        <v>1</v>
      </c>
      <c r="U192" s="185" t="s">
        <v>2722</v>
      </c>
      <c r="V192" s="207">
        <v>9.37</v>
      </c>
      <c r="W192" s="564">
        <v>0</v>
      </c>
      <c r="X192" s="566">
        <v>0</v>
      </c>
      <c r="Y192" s="571">
        <v>0.6</v>
      </c>
    </row>
    <row r="193" spans="1:25" s="157" customFormat="1" ht="57" thickTop="1">
      <c r="A193" s="476" t="s">
        <v>2236</v>
      </c>
      <c r="B193" s="410"/>
      <c r="C193" s="412" t="s">
        <v>1957</v>
      </c>
      <c r="D193" s="410"/>
      <c r="E193" s="412" t="s">
        <v>2715</v>
      </c>
      <c r="F193" s="419" t="s">
        <v>2716</v>
      </c>
      <c r="G193" s="416" t="s">
        <v>175</v>
      </c>
      <c r="H193" s="416" t="s">
        <v>2183</v>
      </c>
      <c r="I193" s="492" t="s">
        <v>1959</v>
      </c>
      <c r="J193" s="436">
        <v>8</v>
      </c>
      <c r="K193" s="169">
        <v>6</v>
      </c>
      <c r="L193" s="169" t="s">
        <v>176</v>
      </c>
      <c r="M193" s="169" t="s">
        <v>2184</v>
      </c>
      <c r="N193" s="170" t="s">
        <v>2737</v>
      </c>
      <c r="O193" s="201" t="s">
        <v>1957</v>
      </c>
      <c r="P193" s="172">
        <v>1</v>
      </c>
      <c r="Q193" s="201" t="s">
        <v>1960</v>
      </c>
      <c r="R193" s="201" t="s">
        <v>2286</v>
      </c>
      <c r="S193" s="202">
        <v>0</v>
      </c>
      <c r="T193" s="223">
        <v>1</v>
      </c>
      <c r="U193" s="169" t="s">
        <v>2740</v>
      </c>
      <c r="V193" s="175">
        <v>9.37</v>
      </c>
      <c r="W193" s="562">
        <v>0</v>
      </c>
      <c r="X193" s="562">
        <v>0</v>
      </c>
      <c r="Y193" s="563">
        <v>0.6</v>
      </c>
    </row>
    <row r="194" spans="1:25" s="157" customFormat="1" ht="56.25">
      <c r="A194" s="480"/>
      <c r="B194" s="481"/>
      <c r="C194" s="482"/>
      <c r="D194" s="481"/>
      <c r="E194" s="482"/>
      <c r="F194" s="420"/>
      <c r="G194" s="417"/>
      <c r="H194" s="417"/>
      <c r="I194" s="470"/>
      <c r="J194" s="437"/>
      <c r="K194" s="185">
        <v>6</v>
      </c>
      <c r="L194" s="243" t="s">
        <v>177</v>
      </c>
      <c r="M194" s="243" t="s">
        <v>2185</v>
      </c>
      <c r="N194" s="240" t="s">
        <v>1961</v>
      </c>
      <c r="O194" s="241" t="s">
        <v>1957</v>
      </c>
      <c r="P194" s="205">
        <v>3</v>
      </c>
      <c r="Q194" s="241" t="s">
        <v>1960</v>
      </c>
      <c r="R194" s="241" t="s">
        <v>2286</v>
      </c>
      <c r="S194" s="206">
        <v>0</v>
      </c>
      <c r="T194" s="252">
        <v>1</v>
      </c>
      <c r="U194" s="243" t="s">
        <v>2740</v>
      </c>
      <c r="V194" s="253">
        <v>9.37</v>
      </c>
      <c r="W194" s="566">
        <v>0</v>
      </c>
      <c r="X194" s="567">
        <v>0</v>
      </c>
      <c r="Y194" s="568">
        <v>0.6</v>
      </c>
    </row>
    <row r="195" spans="1:25" s="157" customFormat="1" ht="56.25">
      <c r="A195" s="477"/>
      <c r="B195" s="411"/>
      <c r="C195" s="411"/>
      <c r="D195" s="411"/>
      <c r="E195" s="411"/>
      <c r="F195" s="420"/>
      <c r="G195" s="417"/>
      <c r="H195" s="417"/>
      <c r="I195" s="464"/>
      <c r="J195" s="437"/>
      <c r="K195" s="185">
        <v>6</v>
      </c>
      <c r="L195" s="243" t="s">
        <v>178</v>
      </c>
      <c r="M195" s="243" t="s">
        <v>2186</v>
      </c>
      <c r="N195" s="240" t="s">
        <v>1962</v>
      </c>
      <c r="O195" s="241" t="s">
        <v>1957</v>
      </c>
      <c r="P195" s="205">
        <v>10</v>
      </c>
      <c r="Q195" s="241" t="s">
        <v>1960</v>
      </c>
      <c r="R195" s="241" t="s">
        <v>2286</v>
      </c>
      <c r="S195" s="206">
        <v>0</v>
      </c>
      <c r="T195" s="252">
        <v>1</v>
      </c>
      <c r="U195" s="243" t="s">
        <v>2722</v>
      </c>
      <c r="V195" s="253">
        <v>9.37</v>
      </c>
      <c r="W195" s="566">
        <v>0</v>
      </c>
      <c r="X195" s="567">
        <v>0</v>
      </c>
      <c r="Y195" s="568">
        <v>0.6</v>
      </c>
    </row>
    <row r="196" spans="1:25" s="157" customFormat="1" ht="57" thickBot="1">
      <c r="A196" s="477"/>
      <c r="B196" s="411"/>
      <c r="C196" s="411"/>
      <c r="D196" s="411"/>
      <c r="E196" s="411"/>
      <c r="F196" s="420"/>
      <c r="G196" s="418"/>
      <c r="H196" s="418"/>
      <c r="I196" s="464"/>
      <c r="J196" s="437"/>
      <c r="K196" s="185">
        <v>6</v>
      </c>
      <c r="L196" s="185" t="s">
        <v>179</v>
      </c>
      <c r="M196" s="185" t="s">
        <v>2187</v>
      </c>
      <c r="N196" s="203" t="s">
        <v>1963</v>
      </c>
      <c r="O196" s="204" t="s">
        <v>1957</v>
      </c>
      <c r="P196" s="205">
        <v>10</v>
      </c>
      <c r="Q196" s="204" t="s">
        <v>1960</v>
      </c>
      <c r="R196" s="204" t="s">
        <v>2286</v>
      </c>
      <c r="S196" s="206">
        <v>0</v>
      </c>
      <c r="T196" s="242">
        <v>1</v>
      </c>
      <c r="U196" s="185" t="s">
        <v>2740</v>
      </c>
      <c r="V196" s="207">
        <v>9.37</v>
      </c>
      <c r="W196" s="566">
        <v>0</v>
      </c>
      <c r="X196" s="566">
        <v>0</v>
      </c>
      <c r="Y196" s="571">
        <v>0.6</v>
      </c>
    </row>
    <row r="197" spans="1:25" s="157" customFormat="1" ht="57" thickTop="1">
      <c r="A197" s="476" t="s">
        <v>2713</v>
      </c>
      <c r="B197" s="410"/>
      <c r="C197" s="412" t="s">
        <v>1964</v>
      </c>
      <c r="D197" s="410"/>
      <c r="E197" s="412" t="s">
        <v>2715</v>
      </c>
      <c r="F197" s="419" t="s">
        <v>2716</v>
      </c>
      <c r="G197" s="416" t="s">
        <v>180</v>
      </c>
      <c r="H197" s="416" t="s">
        <v>2189</v>
      </c>
      <c r="I197" s="492" t="s">
        <v>1966</v>
      </c>
      <c r="J197" s="436">
        <v>8</v>
      </c>
      <c r="K197" s="169">
        <v>6</v>
      </c>
      <c r="L197" s="169" t="s">
        <v>181</v>
      </c>
      <c r="M197" s="169" t="s">
        <v>2190</v>
      </c>
      <c r="N197" s="170" t="s">
        <v>2737</v>
      </c>
      <c r="O197" s="201" t="s">
        <v>1964</v>
      </c>
      <c r="P197" s="172">
        <v>1</v>
      </c>
      <c r="Q197" s="201" t="s">
        <v>1967</v>
      </c>
      <c r="R197" s="201" t="s">
        <v>2286</v>
      </c>
      <c r="S197" s="202">
        <v>0</v>
      </c>
      <c r="T197" s="223">
        <v>1</v>
      </c>
      <c r="U197" s="169" t="s">
        <v>2740</v>
      </c>
      <c r="V197" s="175">
        <v>9.37</v>
      </c>
      <c r="W197" s="562">
        <v>0</v>
      </c>
      <c r="X197" s="562">
        <v>0</v>
      </c>
      <c r="Y197" s="563">
        <v>0.6</v>
      </c>
    </row>
    <row r="198" spans="1:25" s="157" customFormat="1" ht="56.25">
      <c r="A198" s="477"/>
      <c r="B198" s="411"/>
      <c r="C198" s="411"/>
      <c r="D198" s="411"/>
      <c r="E198" s="411"/>
      <c r="F198" s="420"/>
      <c r="G198" s="417"/>
      <c r="H198" s="417"/>
      <c r="I198" s="464"/>
      <c r="J198" s="437"/>
      <c r="K198" s="185">
        <v>6</v>
      </c>
      <c r="L198" s="243" t="s">
        <v>182</v>
      </c>
      <c r="M198" s="243" t="s">
        <v>2191</v>
      </c>
      <c r="N198" s="240" t="s">
        <v>1968</v>
      </c>
      <c r="O198" s="241" t="s">
        <v>1964</v>
      </c>
      <c r="P198" s="205">
        <v>10</v>
      </c>
      <c r="Q198" s="241" t="s">
        <v>1967</v>
      </c>
      <c r="R198" s="241" t="s">
        <v>2286</v>
      </c>
      <c r="S198" s="206">
        <v>0</v>
      </c>
      <c r="T198" s="252">
        <v>1</v>
      </c>
      <c r="U198" s="243" t="s">
        <v>2722</v>
      </c>
      <c r="V198" s="253">
        <v>9.37</v>
      </c>
      <c r="W198" s="566">
        <v>0</v>
      </c>
      <c r="X198" s="567">
        <v>0</v>
      </c>
      <c r="Y198" s="568">
        <v>0.6</v>
      </c>
    </row>
    <row r="199" spans="1:25" s="157" customFormat="1" ht="56.25">
      <c r="A199" s="477"/>
      <c r="B199" s="411"/>
      <c r="C199" s="411"/>
      <c r="D199" s="411"/>
      <c r="E199" s="411"/>
      <c r="F199" s="420"/>
      <c r="G199" s="417"/>
      <c r="H199" s="417"/>
      <c r="I199" s="464"/>
      <c r="J199" s="437"/>
      <c r="K199" s="185">
        <v>6</v>
      </c>
      <c r="L199" s="243" t="s">
        <v>183</v>
      </c>
      <c r="M199" s="243" t="s">
        <v>2192</v>
      </c>
      <c r="N199" s="240" t="s">
        <v>1969</v>
      </c>
      <c r="O199" s="241" t="s">
        <v>1964</v>
      </c>
      <c r="P199" s="205">
        <v>10</v>
      </c>
      <c r="Q199" s="241" t="s">
        <v>1967</v>
      </c>
      <c r="R199" s="241" t="s">
        <v>2286</v>
      </c>
      <c r="S199" s="206">
        <v>0</v>
      </c>
      <c r="T199" s="252">
        <v>1</v>
      </c>
      <c r="U199" s="243" t="s">
        <v>2722</v>
      </c>
      <c r="V199" s="253">
        <v>9.37</v>
      </c>
      <c r="W199" s="566">
        <v>0</v>
      </c>
      <c r="X199" s="567">
        <v>0</v>
      </c>
      <c r="Y199" s="568">
        <v>0.1</v>
      </c>
    </row>
    <row r="200" spans="1:25" s="157" customFormat="1" ht="56.25">
      <c r="A200" s="477"/>
      <c r="B200" s="411"/>
      <c r="C200" s="411"/>
      <c r="D200" s="411"/>
      <c r="E200" s="411"/>
      <c r="F200" s="420"/>
      <c r="G200" s="417"/>
      <c r="H200" s="417"/>
      <c r="I200" s="464"/>
      <c r="J200" s="437"/>
      <c r="K200" s="185">
        <v>6</v>
      </c>
      <c r="L200" s="243" t="s">
        <v>184</v>
      </c>
      <c r="M200" s="243" t="s">
        <v>1116</v>
      </c>
      <c r="N200" s="240" t="s">
        <v>1885</v>
      </c>
      <c r="O200" s="241" t="s">
        <v>1964</v>
      </c>
      <c r="P200" s="205">
        <v>10</v>
      </c>
      <c r="Q200" s="241" t="s">
        <v>1967</v>
      </c>
      <c r="R200" s="241" t="s">
        <v>2286</v>
      </c>
      <c r="S200" s="206">
        <v>0</v>
      </c>
      <c r="T200" s="252">
        <v>1</v>
      </c>
      <c r="U200" s="243" t="s">
        <v>2740</v>
      </c>
      <c r="V200" s="253">
        <v>9.37</v>
      </c>
      <c r="W200" s="566">
        <v>0</v>
      </c>
      <c r="X200" s="567">
        <v>0</v>
      </c>
      <c r="Y200" s="568">
        <v>0.1</v>
      </c>
    </row>
    <row r="201" spans="1:25" s="157" customFormat="1" ht="153.75" customHeight="1" thickBot="1">
      <c r="A201" s="477"/>
      <c r="B201" s="411"/>
      <c r="C201" s="411"/>
      <c r="D201" s="411"/>
      <c r="E201" s="411"/>
      <c r="F201" s="420"/>
      <c r="G201" s="418"/>
      <c r="H201" s="418"/>
      <c r="I201" s="464"/>
      <c r="J201" s="437"/>
      <c r="K201" s="185">
        <v>6</v>
      </c>
      <c r="L201" s="185" t="s">
        <v>185</v>
      </c>
      <c r="M201" s="185" t="s">
        <v>1117</v>
      </c>
      <c r="N201" s="203" t="s">
        <v>2276</v>
      </c>
      <c r="O201" s="241" t="s">
        <v>1964</v>
      </c>
      <c r="P201" s="205">
        <v>10</v>
      </c>
      <c r="Q201" s="241" t="s">
        <v>1967</v>
      </c>
      <c r="R201" s="241" t="s">
        <v>2286</v>
      </c>
      <c r="S201" s="206">
        <v>0</v>
      </c>
      <c r="T201" s="242">
        <v>1</v>
      </c>
      <c r="U201" s="185" t="s">
        <v>2722</v>
      </c>
      <c r="V201" s="207">
        <v>9.37</v>
      </c>
      <c r="W201" s="564">
        <v>0</v>
      </c>
      <c r="X201" s="566">
        <v>0</v>
      </c>
      <c r="Y201" s="571">
        <v>0.6</v>
      </c>
    </row>
    <row r="202" spans="1:25" s="157" customFormat="1" ht="23.25" customHeight="1" thickTop="1">
      <c r="A202" s="476" t="s">
        <v>2236</v>
      </c>
      <c r="B202" s="410"/>
      <c r="C202" s="412">
        <v>456</v>
      </c>
      <c r="D202" s="410"/>
      <c r="E202" s="412" t="s">
        <v>2715</v>
      </c>
      <c r="F202" s="419" t="s">
        <v>2716</v>
      </c>
      <c r="G202" s="416" t="s">
        <v>188</v>
      </c>
      <c r="H202" s="416" t="s">
        <v>2193</v>
      </c>
      <c r="I202" s="492" t="s">
        <v>1971</v>
      </c>
      <c r="J202" s="436">
        <v>8</v>
      </c>
      <c r="K202" s="169">
        <v>6</v>
      </c>
      <c r="L202" s="169" t="s">
        <v>186</v>
      </c>
      <c r="M202" s="169" t="s">
        <v>2194</v>
      </c>
      <c r="N202" s="170" t="s">
        <v>2737</v>
      </c>
      <c r="O202" s="201">
        <v>456</v>
      </c>
      <c r="P202" s="172">
        <v>1</v>
      </c>
      <c r="Q202" s="201" t="s">
        <v>1972</v>
      </c>
      <c r="R202" s="201" t="s">
        <v>2286</v>
      </c>
      <c r="S202" s="202">
        <v>0</v>
      </c>
      <c r="T202" s="223">
        <v>1</v>
      </c>
      <c r="U202" s="169" t="s">
        <v>2740</v>
      </c>
      <c r="V202" s="175">
        <v>9.37</v>
      </c>
      <c r="W202" s="562">
        <v>0</v>
      </c>
      <c r="X202" s="562">
        <v>0</v>
      </c>
      <c r="Y202" s="563">
        <v>0.6</v>
      </c>
    </row>
    <row r="203" spans="1:25" s="157" customFormat="1" ht="23.25" thickBot="1">
      <c r="A203" s="477"/>
      <c r="B203" s="411"/>
      <c r="C203" s="411"/>
      <c r="D203" s="411"/>
      <c r="E203" s="411"/>
      <c r="F203" s="420"/>
      <c r="G203" s="417"/>
      <c r="H203" s="417"/>
      <c r="I203" s="464"/>
      <c r="J203" s="437"/>
      <c r="K203" s="185">
        <v>6</v>
      </c>
      <c r="L203" s="243" t="s">
        <v>187</v>
      </c>
      <c r="M203" s="243" t="s">
        <v>2195</v>
      </c>
      <c r="N203" s="240" t="s">
        <v>1973</v>
      </c>
      <c r="O203" s="204">
        <v>456</v>
      </c>
      <c r="P203" s="205">
        <v>10</v>
      </c>
      <c r="Q203" s="241" t="s">
        <v>1972</v>
      </c>
      <c r="R203" s="241" t="s">
        <v>2286</v>
      </c>
      <c r="S203" s="206">
        <v>0</v>
      </c>
      <c r="T203" s="252">
        <v>1</v>
      </c>
      <c r="U203" s="243" t="s">
        <v>2722</v>
      </c>
      <c r="V203" s="253">
        <v>9.37</v>
      </c>
      <c r="W203" s="566">
        <v>0</v>
      </c>
      <c r="X203" s="567">
        <v>0</v>
      </c>
      <c r="Y203" s="568">
        <v>0.6</v>
      </c>
    </row>
    <row r="204" spans="1:25" s="157" customFormat="1" ht="12.75" thickBot="1" thickTop="1">
      <c r="A204" s="328" t="s">
        <v>2535</v>
      </c>
      <c r="B204" s="329"/>
      <c r="C204" s="329"/>
      <c r="D204" s="329"/>
      <c r="E204" s="329"/>
      <c r="F204" s="330"/>
      <c r="G204" s="331"/>
      <c r="H204" s="331"/>
      <c r="I204" s="333"/>
      <c r="J204" s="332"/>
      <c r="K204" s="334"/>
      <c r="L204" s="335"/>
      <c r="M204" s="335"/>
      <c r="N204" s="337"/>
      <c r="O204" s="330"/>
      <c r="P204" s="336"/>
      <c r="Q204" s="337"/>
      <c r="R204" s="337"/>
      <c r="S204" s="338"/>
      <c r="T204" s="335"/>
      <c r="U204" s="335"/>
      <c r="V204" s="339"/>
      <c r="W204" s="548"/>
      <c r="X204" s="548"/>
      <c r="Y204" s="549"/>
    </row>
    <row r="205" spans="1:25" s="157" customFormat="1" ht="12" customHeight="1" thickTop="1">
      <c r="A205" s="480" t="s">
        <v>2713</v>
      </c>
      <c r="B205" s="481"/>
      <c r="C205" s="482">
        <v>465</v>
      </c>
      <c r="D205" s="481"/>
      <c r="E205" s="482" t="s">
        <v>2715</v>
      </c>
      <c r="F205" s="420" t="s">
        <v>2716</v>
      </c>
      <c r="G205" s="416" t="s">
        <v>189</v>
      </c>
      <c r="H205" s="416" t="s">
        <v>167</v>
      </c>
      <c r="I205" s="489" t="s">
        <v>1975</v>
      </c>
      <c r="J205" s="437">
        <v>2</v>
      </c>
      <c r="K205" s="177">
        <v>7</v>
      </c>
      <c r="L205" s="177" t="s">
        <v>190</v>
      </c>
      <c r="M205" s="177" t="s">
        <v>168</v>
      </c>
      <c r="N205" s="178" t="s">
        <v>2737</v>
      </c>
      <c r="O205" s="241">
        <v>465.466</v>
      </c>
      <c r="P205" s="180">
        <v>1</v>
      </c>
      <c r="Q205" s="239" t="s">
        <v>1976</v>
      </c>
      <c r="R205" s="239" t="s">
        <v>2286</v>
      </c>
      <c r="S205" s="260">
        <v>0</v>
      </c>
      <c r="T205" s="228">
        <v>1</v>
      </c>
      <c r="U205" s="177" t="s">
        <v>2740</v>
      </c>
      <c r="V205" s="183">
        <v>9.37</v>
      </c>
      <c r="W205" s="564">
        <v>0</v>
      </c>
      <c r="X205" s="564">
        <v>0</v>
      </c>
      <c r="Y205" s="565">
        <v>0.1</v>
      </c>
    </row>
    <row r="206" spans="1:25" s="157" customFormat="1" ht="12" thickBot="1">
      <c r="A206" s="496"/>
      <c r="B206" s="420"/>
      <c r="C206" s="408"/>
      <c r="D206" s="420"/>
      <c r="E206" s="408"/>
      <c r="F206" s="420"/>
      <c r="G206" s="417"/>
      <c r="H206" s="417"/>
      <c r="I206" s="493"/>
      <c r="J206" s="437"/>
      <c r="K206" s="192">
        <v>7</v>
      </c>
      <c r="L206" s="243" t="s">
        <v>191</v>
      </c>
      <c r="M206" s="243" t="s">
        <v>169</v>
      </c>
      <c r="N206" s="288" t="s">
        <v>2275</v>
      </c>
      <c r="O206" s="241">
        <v>465.466</v>
      </c>
      <c r="P206" s="205">
        <v>11</v>
      </c>
      <c r="Q206" s="241" t="s">
        <v>1976</v>
      </c>
      <c r="R206" s="241" t="s">
        <v>2286</v>
      </c>
      <c r="S206" s="206">
        <v>0</v>
      </c>
      <c r="T206" s="252">
        <v>1</v>
      </c>
      <c r="U206" s="243" t="s">
        <v>2722</v>
      </c>
      <c r="V206" s="253">
        <v>9.37</v>
      </c>
      <c r="W206" s="564">
        <v>0</v>
      </c>
      <c r="X206" s="590">
        <v>0</v>
      </c>
      <c r="Y206" s="565">
        <v>0.1</v>
      </c>
    </row>
    <row r="207" spans="1:25" s="157" customFormat="1" ht="45.75" thickTop="1">
      <c r="A207" s="504" t="s">
        <v>2713</v>
      </c>
      <c r="B207" s="419"/>
      <c r="C207" s="407" t="s">
        <v>2232</v>
      </c>
      <c r="D207" s="419"/>
      <c r="E207" s="407" t="s">
        <v>2715</v>
      </c>
      <c r="F207" s="419" t="s">
        <v>2716</v>
      </c>
      <c r="G207" s="416" t="s">
        <v>192</v>
      </c>
      <c r="H207" s="416" t="s">
        <v>1060</v>
      </c>
      <c r="I207" s="503" t="s">
        <v>2518</v>
      </c>
      <c r="J207" s="436">
        <v>8</v>
      </c>
      <c r="K207" s="301" t="s">
        <v>2520</v>
      </c>
      <c r="L207" s="169" t="s">
        <v>193</v>
      </c>
      <c r="M207" s="169" t="s">
        <v>1061</v>
      </c>
      <c r="N207" s="170" t="s">
        <v>2737</v>
      </c>
      <c r="O207" s="201"/>
      <c r="P207" s="172">
        <v>1</v>
      </c>
      <c r="Q207" s="292" t="s">
        <v>2521</v>
      </c>
      <c r="R207" s="292" t="s">
        <v>2522</v>
      </c>
      <c r="S207" s="202">
        <v>0</v>
      </c>
      <c r="T207" s="169">
        <v>1</v>
      </c>
      <c r="U207" s="169" t="s">
        <v>2740</v>
      </c>
      <c r="V207" s="175">
        <v>9.37</v>
      </c>
      <c r="W207" s="562">
        <v>0</v>
      </c>
      <c r="X207" s="562">
        <v>0</v>
      </c>
      <c r="Y207" s="563">
        <v>0.6</v>
      </c>
    </row>
    <row r="208" spans="1:25" s="157" customFormat="1" ht="45.75" thickBot="1">
      <c r="A208" s="505"/>
      <c r="B208" s="421"/>
      <c r="C208" s="409"/>
      <c r="D208" s="421"/>
      <c r="E208" s="409"/>
      <c r="F208" s="421"/>
      <c r="G208" s="418"/>
      <c r="H208" s="418"/>
      <c r="I208" s="514"/>
      <c r="J208" s="438"/>
      <c r="K208" s="314" t="s">
        <v>2520</v>
      </c>
      <c r="L208" s="232" t="s">
        <v>194</v>
      </c>
      <c r="M208" s="232" t="s">
        <v>1062</v>
      </c>
      <c r="N208" s="238" t="s">
        <v>2519</v>
      </c>
      <c r="O208" s="195"/>
      <c r="P208" s="196">
        <v>6</v>
      </c>
      <c r="Q208" s="304" t="s">
        <v>2521</v>
      </c>
      <c r="R208" s="304"/>
      <c r="S208" s="198">
        <v>0</v>
      </c>
      <c r="T208" s="232">
        <v>1</v>
      </c>
      <c r="U208" s="232" t="s">
        <v>2722</v>
      </c>
      <c r="V208" s="315">
        <v>9.37</v>
      </c>
      <c r="W208" s="569">
        <v>0</v>
      </c>
      <c r="X208" s="569">
        <v>0</v>
      </c>
      <c r="Y208" s="584">
        <v>0.6</v>
      </c>
    </row>
    <row r="209" spans="1:25" s="157" customFormat="1" ht="34.5" customHeight="1" thickTop="1">
      <c r="A209" s="476" t="s">
        <v>2713</v>
      </c>
      <c r="B209" s="410"/>
      <c r="C209" s="412">
        <v>468</v>
      </c>
      <c r="D209" s="410"/>
      <c r="E209" s="412" t="s">
        <v>2715</v>
      </c>
      <c r="F209" s="419" t="s">
        <v>2716</v>
      </c>
      <c r="G209" s="416" t="s">
        <v>195</v>
      </c>
      <c r="H209" s="416" t="s">
        <v>171</v>
      </c>
      <c r="I209" s="492" t="s">
        <v>1978</v>
      </c>
      <c r="J209" s="436">
        <v>8</v>
      </c>
      <c r="K209" s="169">
        <v>7</v>
      </c>
      <c r="L209" s="169" t="s">
        <v>196</v>
      </c>
      <c r="M209" s="169" t="s">
        <v>172</v>
      </c>
      <c r="N209" s="292" t="s">
        <v>2737</v>
      </c>
      <c r="O209" s="201">
        <v>468</v>
      </c>
      <c r="P209" s="172">
        <v>1</v>
      </c>
      <c r="Q209" s="201" t="s">
        <v>1979</v>
      </c>
      <c r="R209" s="201" t="s">
        <v>1980</v>
      </c>
      <c r="S209" s="202">
        <v>2</v>
      </c>
      <c r="T209" s="223">
        <v>1</v>
      </c>
      <c r="U209" s="169" t="s">
        <v>2740</v>
      </c>
      <c r="V209" s="175">
        <v>9.37</v>
      </c>
      <c r="W209" s="562">
        <v>3.1858</v>
      </c>
      <c r="X209" s="562">
        <v>1.9114799999999998</v>
      </c>
      <c r="Y209" s="563">
        <v>0.6</v>
      </c>
    </row>
    <row r="210" spans="1:25" s="157" customFormat="1" ht="33.75">
      <c r="A210" s="480"/>
      <c r="B210" s="481"/>
      <c r="C210" s="482"/>
      <c r="D210" s="481"/>
      <c r="E210" s="482"/>
      <c r="F210" s="420"/>
      <c r="G210" s="417"/>
      <c r="H210" s="417"/>
      <c r="I210" s="470"/>
      <c r="J210" s="437"/>
      <c r="K210" s="185">
        <v>7</v>
      </c>
      <c r="L210" s="243" t="s">
        <v>197</v>
      </c>
      <c r="M210" s="243" t="s">
        <v>173</v>
      </c>
      <c r="N210" s="225" t="s">
        <v>1969</v>
      </c>
      <c r="O210" s="241">
        <v>468</v>
      </c>
      <c r="P210" s="205">
        <v>10</v>
      </c>
      <c r="Q210" s="241" t="s">
        <v>1979</v>
      </c>
      <c r="R210" s="241" t="s">
        <v>1980</v>
      </c>
      <c r="S210" s="206">
        <v>2</v>
      </c>
      <c r="T210" s="252">
        <v>1</v>
      </c>
      <c r="U210" s="243" t="s">
        <v>2722</v>
      </c>
      <c r="V210" s="253">
        <v>9.37</v>
      </c>
      <c r="W210" s="566">
        <v>210.78</v>
      </c>
      <c r="X210" s="567">
        <v>21.078</v>
      </c>
      <c r="Y210" s="568">
        <v>0.1</v>
      </c>
    </row>
    <row r="211" spans="1:25" s="157" customFormat="1" ht="45">
      <c r="A211" s="477"/>
      <c r="B211" s="411"/>
      <c r="C211" s="411"/>
      <c r="D211" s="411"/>
      <c r="E211" s="411"/>
      <c r="F211" s="420"/>
      <c r="G211" s="417"/>
      <c r="H211" s="417"/>
      <c r="I211" s="464"/>
      <c r="J211" s="437"/>
      <c r="K211" s="185">
        <v>7</v>
      </c>
      <c r="L211" s="243" t="s">
        <v>198</v>
      </c>
      <c r="M211" s="243" t="s">
        <v>174</v>
      </c>
      <c r="N211" s="225" t="s">
        <v>1981</v>
      </c>
      <c r="O211" s="241">
        <v>468</v>
      </c>
      <c r="P211" s="205">
        <v>10</v>
      </c>
      <c r="Q211" s="241" t="s">
        <v>1979</v>
      </c>
      <c r="R211" s="241" t="s">
        <v>1980</v>
      </c>
      <c r="S211" s="206">
        <v>2</v>
      </c>
      <c r="T211" s="252">
        <v>1</v>
      </c>
      <c r="U211" s="243" t="s">
        <v>2740</v>
      </c>
      <c r="V211" s="253">
        <v>9.37</v>
      </c>
      <c r="W211" s="566">
        <v>1412.68</v>
      </c>
      <c r="X211" s="567">
        <v>141.268</v>
      </c>
      <c r="Y211" s="568">
        <v>0.1</v>
      </c>
    </row>
    <row r="212" spans="1:25" s="157" customFormat="1" ht="33.75">
      <c r="A212" s="477"/>
      <c r="B212" s="411"/>
      <c r="C212" s="411"/>
      <c r="D212" s="411"/>
      <c r="E212" s="411"/>
      <c r="F212" s="420"/>
      <c r="G212" s="417"/>
      <c r="H212" s="417"/>
      <c r="I212" s="464"/>
      <c r="J212" s="437"/>
      <c r="K212" s="185">
        <v>7</v>
      </c>
      <c r="L212" s="185" t="s">
        <v>199</v>
      </c>
      <c r="M212" s="185" t="s">
        <v>1118</v>
      </c>
      <c r="N212" s="293" t="s">
        <v>1982</v>
      </c>
      <c r="O212" s="204">
        <v>468</v>
      </c>
      <c r="P212" s="205">
        <v>4</v>
      </c>
      <c r="Q212" s="204" t="s">
        <v>1979</v>
      </c>
      <c r="R212" s="204" t="s">
        <v>1980</v>
      </c>
      <c r="S212" s="206">
        <v>2</v>
      </c>
      <c r="T212" s="242">
        <v>1</v>
      </c>
      <c r="U212" s="185" t="s">
        <v>2722</v>
      </c>
      <c r="V212" s="207">
        <v>9.37</v>
      </c>
      <c r="W212" s="566">
        <v>108.56</v>
      </c>
      <c r="X212" s="566">
        <v>10.856000000000002</v>
      </c>
      <c r="Y212" s="571">
        <v>0.1</v>
      </c>
    </row>
    <row r="213" spans="1:25" s="157" customFormat="1" ht="34.5" thickBot="1">
      <c r="A213" s="495"/>
      <c r="B213" s="494"/>
      <c r="C213" s="494"/>
      <c r="D213" s="494"/>
      <c r="E213" s="494"/>
      <c r="F213" s="421"/>
      <c r="G213" s="418"/>
      <c r="H213" s="418"/>
      <c r="I213" s="471"/>
      <c r="J213" s="438"/>
      <c r="K213" s="193">
        <v>7</v>
      </c>
      <c r="L213" s="185" t="s">
        <v>200</v>
      </c>
      <c r="M213" s="185" t="s">
        <v>1120</v>
      </c>
      <c r="N213" s="194" t="s">
        <v>2276</v>
      </c>
      <c r="O213" s="241">
        <v>468</v>
      </c>
      <c r="P213" s="205">
        <v>10</v>
      </c>
      <c r="Q213" s="204" t="s">
        <v>1979</v>
      </c>
      <c r="R213" s="241" t="s">
        <v>1980</v>
      </c>
      <c r="S213" s="206">
        <v>2</v>
      </c>
      <c r="T213" s="242">
        <v>1</v>
      </c>
      <c r="U213" s="185" t="s">
        <v>2722</v>
      </c>
      <c r="V213" s="207">
        <v>9.37</v>
      </c>
      <c r="W213" s="564">
        <v>220.94</v>
      </c>
      <c r="X213" s="566">
        <v>132.564</v>
      </c>
      <c r="Y213" s="571">
        <v>0.6</v>
      </c>
    </row>
    <row r="214" spans="1:25" s="157" customFormat="1" ht="12.75" thickBot="1" thickTop="1">
      <c r="A214" s="328" t="s">
        <v>2536</v>
      </c>
      <c r="B214" s="329"/>
      <c r="C214" s="329"/>
      <c r="D214" s="329"/>
      <c r="E214" s="329"/>
      <c r="F214" s="330"/>
      <c r="G214" s="331"/>
      <c r="H214" s="331"/>
      <c r="I214" s="333"/>
      <c r="J214" s="332"/>
      <c r="K214" s="334"/>
      <c r="L214" s="335"/>
      <c r="M214" s="335"/>
      <c r="N214" s="337"/>
      <c r="O214" s="330"/>
      <c r="P214" s="336"/>
      <c r="Q214" s="337"/>
      <c r="R214" s="337"/>
      <c r="S214" s="338"/>
      <c r="T214" s="335"/>
      <c r="U214" s="335"/>
      <c r="V214" s="339"/>
      <c r="W214" s="548"/>
      <c r="X214" s="548"/>
      <c r="Y214" s="549"/>
    </row>
    <row r="215" spans="1:25" s="157" customFormat="1" ht="68.25" thickTop="1">
      <c r="A215" s="480" t="s">
        <v>2713</v>
      </c>
      <c r="B215" s="481" t="s">
        <v>1983</v>
      </c>
      <c r="C215" s="482" t="s">
        <v>1984</v>
      </c>
      <c r="D215" s="481"/>
      <c r="E215" s="482" t="s">
        <v>2715</v>
      </c>
      <c r="F215" s="420" t="s">
        <v>2716</v>
      </c>
      <c r="G215" s="416" t="s">
        <v>201</v>
      </c>
      <c r="H215" s="416" t="s">
        <v>1026</v>
      </c>
      <c r="I215" s="470" t="s">
        <v>1986</v>
      </c>
      <c r="J215" s="437">
        <v>8</v>
      </c>
      <c r="K215" s="177">
        <v>8</v>
      </c>
      <c r="L215" s="177" t="s">
        <v>202</v>
      </c>
      <c r="M215" s="177" t="s">
        <v>1038</v>
      </c>
      <c r="N215" s="178" t="s">
        <v>2737</v>
      </c>
      <c r="O215" s="239" t="s">
        <v>1984</v>
      </c>
      <c r="P215" s="180">
        <v>1</v>
      </c>
      <c r="Q215" s="239" t="s">
        <v>2291</v>
      </c>
      <c r="R215" s="239" t="s">
        <v>1991</v>
      </c>
      <c r="S215" s="260">
        <v>14563</v>
      </c>
      <c r="T215" s="228">
        <v>1</v>
      </c>
      <c r="U215" s="177" t="s">
        <v>2740</v>
      </c>
      <c r="V215" s="183">
        <v>9.37</v>
      </c>
      <c r="W215" s="564">
        <v>23197.4027</v>
      </c>
      <c r="X215" s="564">
        <v>2319.74027</v>
      </c>
      <c r="Y215" s="565">
        <v>0.1</v>
      </c>
    </row>
    <row r="216" spans="1:25" s="157" customFormat="1" ht="22.5">
      <c r="A216" s="477"/>
      <c r="B216" s="411"/>
      <c r="C216" s="411"/>
      <c r="D216" s="411"/>
      <c r="E216" s="411"/>
      <c r="F216" s="420"/>
      <c r="G216" s="417"/>
      <c r="H216" s="417"/>
      <c r="I216" s="464"/>
      <c r="J216" s="437"/>
      <c r="K216" s="185">
        <v>8</v>
      </c>
      <c r="L216" s="243" t="s">
        <v>203</v>
      </c>
      <c r="M216" s="243" t="s">
        <v>1039</v>
      </c>
      <c r="N216" s="240" t="s">
        <v>1988</v>
      </c>
      <c r="O216" s="241" t="s">
        <v>1984</v>
      </c>
      <c r="P216" s="205">
        <v>3</v>
      </c>
      <c r="Q216" s="241" t="s">
        <v>1987</v>
      </c>
      <c r="R216" s="241" t="s">
        <v>2286</v>
      </c>
      <c r="S216" s="260">
        <v>5825</v>
      </c>
      <c r="T216" s="252">
        <v>1</v>
      </c>
      <c r="U216" s="243" t="s">
        <v>2740</v>
      </c>
      <c r="V216" s="253">
        <v>9.37</v>
      </c>
      <c r="W216" s="566">
        <v>1677134</v>
      </c>
      <c r="X216" s="567">
        <v>167713.4</v>
      </c>
      <c r="Y216" s="568">
        <v>0.1</v>
      </c>
    </row>
    <row r="217" spans="1:25" s="157" customFormat="1" ht="33.75">
      <c r="A217" s="477"/>
      <c r="B217" s="411"/>
      <c r="C217" s="411"/>
      <c r="D217" s="411"/>
      <c r="E217" s="411"/>
      <c r="F217" s="420"/>
      <c r="G217" s="417"/>
      <c r="H217" s="417"/>
      <c r="I217" s="464"/>
      <c r="J217" s="437"/>
      <c r="K217" s="185">
        <v>8</v>
      </c>
      <c r="L217" s="185" t="s">
        <v>204</v>
      </c>
      <c r="M217" s="185" t="s">
        <v>1034</v>
      </c>
      <c r="N217" s="225" t="s">
        <v>1989</v>
      </c>
      <c r="O217" s="204" t="s">
        <v>1984</v>
      </c>
      <c r="P217" s="205">
        <v>6</v>
      </c>
      <c r="Q217" s="204" t="s">
        <v>1987</v>
      </c>
      <c r="R217" s="204" t="s">
        <v>2286</v>
      </c>
      <c r="S217" s="260">
        <v>5825</v>
      </c>
      <c r="T217" s="242">
        <v>1</v>
      </c>
      <c r="U217" s="185" t="s">
        <v>2722</v>
      </c>
      <c r="V217" s="207">
        <v>9.37</v>
      </c>
      <c r="W217" s="566">
        <v>54871.5</v>
      </c>
      <c r="X217" s="566">
        <v>5487.15</v>
      </c>
      <c r="Y217" s="571">
        <v>0.1</v>
      </c>
    </row>
    <row r="218" spans="1:25" s="157" customFormat="1" ht="67.5">
      <c r="A218" s="477"/>
      <c r="B218" s="411"/>
      <c r="C218" s="411"/>
      <c r="D218" s="411"/>
      <c r="E218" s="411"/>
      <c r="F218" s="420"/>
      <c r="G218" s="417"/>
      <c r="H218" s="417"/>
      <c r="I218" s="464"/>
      <c r="J218" s="437"/>
      <c r="K218" s="185">
        <v>8</v>
      </c>
      <c r="L218" s="185" t="s">
        <v>205</v>
      </c>
      <c r="M218" s="185" t="s">
        <v>1035</v>
      </c>
      <c r="N218" s="225" t="s">
        <v>1990</v>
      </c>
      <c r="O218" s="204" t="s">
        <v>1984</v>
      </c>
      <c r="P218" s="205">
        <v>6</v>
      </c>
      <c r="Q218" s="204" t="s">
        <v>2291</v>
      </c>
      <c r="R218" s="204" t="s">
        <v>1991</v>
      </c>
      <c r="S218" s="260">
        <v>14563</v>
      </c>
      <c r="T218" s="242">
        <v>1</v>
      </c>
      <c r="U218" s="185" t="s">
        <v>2722</v>
      </c>
      <c r="V218" s="207">
        <v>9.37</v>
      </c>
      <c r="W218" s="564">
        <v>34113.8275</v>
      </c>
      <c r="X218" s="566">
        <v>3411.38275</v>
      </c>
      <c r="Y218" s="571">
        <v>0.1</v>
      </c>
    </row>
    <row r="219" spans="1:25" s="157" customFormat="1" ht="45">
      <c r="A219" s="477"/>
      <c r="B219" s="411"/>
      <c r="C219" s="411"/>
      <c r="D219" s="411"/>
      <c r="E219" s="411"/>
      <c r="F219" s="420"/>
      <c r="G219" s="417"/>
      <c r="H219" s="417"/>
      <c r="I219" s="464"/>
      <c r="J219" s="437"/>
      <c r="K219" s="185">
        <v>8</v>
      </c>
      <c r="L219" s="185" t="s">
        <v>206</v>
      </c>
      <c r="M219" s="185" t="s">
        <v>1036</v>
      </c>
      <c r="N219" s="294" t="s">
        <v>1992</v>
      </c>
      <c r="O219" s="204" t="s">
        <v>1984</v>
      </c>
      <c r="P219" s="205">
        <v>5</v>
      </c>
      <c r="Q219" s="204" t="s">
        <v>1987</v>
      </c>
      <c r="R219" s="204" t="s">
        <v>2286</v>
      </c>
      <c r="S219" s="260">
        <v>5825</v>
      </c>
      <c r="T219" s="242">
        <v>1</v>
      </c>
      <c r="U219" s="185" t="s">
        <v>2722</v>
      </c>
      <c r="V219" s="207">
        <v>9.37</v>
      </c>
      <c r="W219" s="564">
        <v>125150.125</v>
      </c>
      <c r="X219" s="566">
        <v>12515.0125</v>
      </c>
      <c r="Y219" s="571">
        <v>0.1</v>
      </c>
    </row>
    <row r="220" spans="1:25" s="157" customFormat="1" ht="23.25" thickBot="1">
      <c r="A220" s="477"/>
      <c r="B220" s="411"/>
      <c r="C220" s="411"/>
      <c r="D220" s="411"/>
      <c r="E220" s="411"/>
      <c r="F220" s="420"/>
      <c r="G220" s="418"/>
      <c r="H220" s="418"/>
      <c r="I220" s="464"/>
      <c r="J220" s="437"/>
      <c r="K220" s="185">
        <v>8</v>
      </c>
      <c r="L220" s="185" t="s">
        <v>207</v>
      </c>
      <c r="M220" s="185" t="s">
        <v>1037</v>
      </c>
      <c r="N220" s="203" t="s">
        <v>1993</v>
      </c>
      <c r="O220" s="241" t="s">
        <v>1984</v>
      </c>
      <c r="P220" s="205">
        <v>10</v>
      </c>
      <c r="Q220" s="241" t="s">
        <v>1987</v>
      </c>
      <c r="R220" s="241" t="s">
        <v>2286</v>
      </c>
      <c r="S220" s="260">
        <v>5825</v>
      </c>
      <c r="T220" s="242">
        <v>1</v>
      </c>
      <c r="U220" s="185" t="s">
        <v>2722</v>
      </c>
      <c r="V220" s="207">
        <v>9.37</v>
      </c>
      <c r="W220" s="564">
        <v>960659</v>
      </c>
      <c r="X220" s="566">
        <v>96065.9</v>
      </c>
      <c r="Y220" s="571">
        <v>0.1</v>
      </c>
    </row>
    <row r="221" spans="1:25" s="157" customFormat="1" ht="23.25" customHeight="1" thickTop="1">
      <c r="A221" s="476" t="s">
        <v>2713</v>
      </c>
      <c r="B221" s="410"/>
      <c r="C221" s="412">
        <v>474.476</v>
      </c>
      <c r="D221" s="410"/>
      <c r="E221" s="412" t="s">
        <v>2715</v>
      </c>
      <c r="F221" s="419" t="s">
        <v>2716</v>
      </c>
      <c r="G221" s="416" t="s">
        <v>208</v>
      </c>
      <c r="H221" s="416" t="s">
        <v>175</v>
      </c>
      <c r="I221" s="492" t="s">
        <v>1995</v>
      </c>
      <c r="J221" s="436">
        <v>8</v>
      </c>
      <c r="K221" s="169">
        <v>8</v>
      </c>
      <c r="L221" s="169" t="s">
        <v>209</v>
      </c>
      <c r="M221" s="169" t="s">
        <v>176</v>
      </c>
      <c r="N221" s="170" t="s">
        <v>2737</v>
      </c>
      <c r="O221" s="201">
        <v>476</v>
      </c>
      <c r="P221" s="172">
        <v>1</v>
      </c>
      <c r="Q221" s="201" t="s">
        <v>1996</v>
      </c>
      <c r="R221" s="201" t="s">
        <v>1997</v>
      </c>
      <c r="S221" s="202">
        <v>1456</v>
      </c>
      <c r="T221" s="223">
        <v>1</v>
      </c>
      <c r="U221" s="169" t="s">
        <v>2740</v>
      </c>
      <c r="V221" s="175">
        <v>9.37</v>
      </c>
      <c r="W221" s="562">
        <v>2319.2624</v>
      </c>
      <c r="X221" s="562">
        <v>231.92624</v>
      </c>
      <c r="Y221" s="563">
        <v>0.1</v>
      </c>
    </row>
    <row r="222" spans="1:25" s="157" customFormat="1" ht="45">
      <c r="A222" s="477"/>
      <c r="B222" s="411"/>
      <c r="C222" s="411"/>
      <c r="D222" s="411"/>
      <c r="E222" s="411"/>
      <c r="F222" s="420"/>
      <c r="G222" s="417"/>
      <c r="H222" s="417"/>
      <c r="I222" s="464"/>
      <c r="J222" s="437"/>
      <c r="K222" s="185">
        <v>8</v>
      </c>
      <c r="L222" s="243" t="s">
        <v>210</v>
      </c>
      <c r="M222" s="243" t="s">
        <v>177</v>
      </c>
      <c r="N222" s="240" t="s">
        <v>1998</v>
      </c>
      <c r="O222" s="241">
        <v>476</v>
      </c>
      <c r="P222" s="205">
        <v>6</v>
      </c>
      <c r="Q222" s="241" t="s">
        <v>2291</v>
      </c>
      <c r="R222" s="204" t="s">
        <v>1999</v>
      </c>
      <c r="S222" s="206">
        <v>14563</v>
      </c>
      <c r="T222" s="252">
        <v>1</v>
      </c>
      <c r="U222" s="243" t="s">
        <v>2722</v>
      </c>
      <c r="V222" s="253">
        <v>9.37</v>
      </c>
      <c r="W222" s="566">
        <v>275823.22</v>
      </c>
      <c r="X222" s="567">
        <v>27582.322</v>
      </c>
      <c r="Y222" s="568">
        <v>0.1</v>
      </c>
    </row>
    <row r="223" spans="1:25" s="157" customFormat="1" ht="45">
      <c r="A223" s="477"/>
      <c r="B223" s="411"/>
      <c r="C223" s="411"/>
      <c r="D223" s="411"/>
      <c r="E223" s="411"/>
      <c r="F223" s="420"/>
      <c r="G223" s="417"/>
      <c r="H223" s="417"/>
      <c r="I223" s="464"/>
      <c r="J223" s="437"/>
      <c r="K223" s="185">
        <v>8</v>
      </c>
      <c r="L223" s="185" t="s">
        <v>211</v>
      </c>
      <c r="M223" s="185" t="s">
        <v>178</v>
      </c>
      <c r="N223" s="203" t="s">
        <v>2000</v>
      </c>
      <c r="O223" s="204">
        <v>476</v>
      </c>
      <c r="P223" s="205">
        <v>3</v>
      </c>
      <c r="Q223" s="204" t="s">
        <v>1996</v>
      </c>
      <c r="R223" s="204" t="s">
        <v>2326</v>
      </c>
      <c r="S223" s="206">
        <v>0</v>
      </c>
      <c r="T223" s="242">
        <v>1</v>
      </c>
      <c r="U223" s="185" t="s">
        <v>2722</v>
      </c>
      <c r="V223" s="207">
        <v>9.37</v>
      </c>
      <c r="W223" s="566">
        <v>0</v>
      </c>
      <c r="X223" s="566">
        <v>0</v>
      </c>
      <c r="Y223" s="571">
        <v>0.1</v>
      </c>
    </row>
    <row r="224" spans="1:25" s="157" customFormat="1" ht="68.25" thickBot="1">
      <c r="A224" s="478"/>
      <c r="B224" s="479"/>
      <c r="C224" s="479"/>
      <c r="D224" s="479"/>
      <c r="E224" s="479"/>
      <c r="F224" s="420"/>
      <c r="G224" s="418"/>
      <c r="H224" s="418"/>
      <c r="I224" s="465"/>
      <c r="J224" s="437"/>
      <c r="K224" s="192">
        <v>8</v>
      </c>
      <c r="L224" s="192" t="s">
        <v>212</v>
      </c>
      <c r="M224" s="192" t="s">
        <v>179</v>
      </c>
      <c r="N224" s="262" t="s">
        <v>2001</v>
      </c>
      <c r="O224" s="263">
        <v>476</v>
      </c>
      <c r="P224" s="264">
        <v>3</v>
      </c>
      <c r="Q224" s="263" t="s">
        <v>1996</v>
      </c>
      <c r="R224" s="263" t="s">
        <v>2002</v>
      </c>
      <c r="S224" s="289">
        <v>146</v>
      </c>
      <c r="T224" s="265">
        <v>1</v>
      </c>
      <c r="U224" s="192" t="s">
        <v>2722</v>
      </c>
      <c r="V224" s="266">
        <v>9.37</v>
      </c>
      <c r="W224" s="590">
        <v>273744.16</v>
      </c>
      <c r="X224" s="567">
        <v>27374.416000000005</v>
      </c>
      <c r="Y224" s="591">
        <v>0.1</v>
      </c>
    </row>
    <row r="225" spans="1:25" s="157" customFormat="1" ht="102" thickTop="1">
      <c r="A225" s="504" t="s">
        <v>2713</v>
      </c>
      <c r="B225" s="419"/>
      <c r="C225" s="407" t="s">
        <v>2232</v>
      </c>
      <c r="D225" s="419"/>
      <c r="E225" s="407" t="s">
        <v>2715</v>
      </c>
      <c r="F225" s="419" t="s">
        <v>2716</v>
      </c>
      <c r="G225" s="416" t="s">
        <v>213</v>
      </c>
      <c r="H225" s="416" t="s">
        <v>1063</v>
      </c>
      <c r="I225" s="503" t="s">
        <v>2524</v>
      </c>
      <c r="J225" s="436">
        <v>8</v>
      </c>
      <c r="K225" s="301" t="s">
        <v>2523</v>
      </c>
      <c r="L225" s="169" t="s">
        <v>214</v>
      </c>
      <c r="M225" s="169" t="s">
        <v>1064</v>
      </c>
      <c r="N225" s="170" t="s">
        <v>2737</v>
      </c>
      <c r="O225" s="201"/>
      <c r="P225" s="172">
        <v>1</v>
      </c>
      <c r="Q225" s="292" t="s">
        <v>2525</v>
      </c>
      <c r="R225" s="292" t="s">
        <v>2056</v>
      </c>
      <c r="S225" s="202">
        <f>5825-132-1</f>
        <v>5692</v>
      </c>
      <c r="T225" s="169">
        <v>1</v>
      </c>
      <c r="U225" s="169" t="s">
        <v>2740</v>
      </c>
      <c r="V225" s="175">
        <v>9.37</v>
      </c>
      <c r="W225" s="562">
        <v>9066.7868</v>
      </c>
      <c r="X225" s="562">
        <v>906.67868</v>
      </c>
      <c r="Y225" s="563">
        <v>0.1</v>
      </c>
    </row>
    <row r="226" spans="1:25" s="157" customFormat="1" ht="90.75" thickBot="1">
      <c r="A226" s="496"/>
      <c r="B226" s="420"/>
      <c r="C226" s="408"/>
      <c r="D226" s="420"/>
      <c r="E226" s="408"/>
      <c r="F226" s="420"/>
      <c r="G226" s="417"/>
      <c r="H226" s="417"/>
      <c r="I226" s="506"/>
      <c r="J226" s="437"/>
      <c r="K226" s="314" t="s">
        <v>2523</v>
      </c>
      <c r="L226" s="232" t="s">
        <v>215</v>
      </c>
      <c r="M226" s="232" t="s">
        <v>1065</v>
      </c>
      <c r="N226" s="238" t="s">
        <v>977</v>
      </c>
      <c r="O226" s="195"/>
      <c r="P226" s="196">
        <v>6</v>
      </c>
      <c r="Q226" s="304" t="s">
        <v>2527</v>
      </c>
      <c r="R226" s="304" t="s">
        <v>2528</v>
      </c>
      <c r="S226" s="198">
        <v>550</v>
      </c>
      <c r="T226" s="232">
        <v>1</v>
      </c>
      <c r="U226" s="232" t="s">
        <v>2740</v>
      </c>
      <c r="V226" s="315">
        <v>9.37</v>
      </c>
      <c r="W226" s="569">
        <v>2576.75</v>
      </c>
      <c r="X226" s="569">
        <v>257.675</v>
      </c>
      <c r="Y226" s="584">
        <v>0.1</v>
      </c>
    </row>
    <row r="227" spans="1:25" s="157" customFormat="1" ht="57.75" thickBot="1" thickTop="1">
      <c r="A227" s="505"/>
      <c r="B227" s="421"/>
      <c r="C227" s="409"/>
      <c r="D227" s="421"/>
      <c r="E227" s="409"/>
      <c r="F227" s="421"/>
      <c r="G227" s="418"/>
      <c r="H227" s="418"/>
      <c r="I227" s="514"/>
      <c r="J227" s="438"/>
      <c r="K227" s="314" t="s">
        <v>2523</v>
      </c>
      <c r="L227" s="232" t="s">
        <v>216</v>
      </c>
      <c r="M227" s="232" t="s">
        <v>1066</v>
      </c>
      <c r="N227" s="238" t="s">
        <v>976</v>
      </c>
      <c r="O227" s="195"/>
      <c r="P227" s="196">
        <v>6</v>
      </c>
      <c r="Q227" s="304" t="s">
        <v>2526</v>
      </c>
      <c r="R227" s="304"/>
      <c r="S227" s="198">
        <f>5692-550</f>
        <v>5142</v>
      </c>
      <c r="T227" s="232">
        <v>1</v>
      </c>
      <c r="U227" s="232" t="s">
        <v>2722</v>
      </c>
      <c r="V227" s="315">
        <v>9.37</v>
      </c>
      <c r="W227" s="569">
        <v>1412648.8049999997</v>
      </c>
      <c r="X227" s="569">
        <v>141264.88049999997</v>
      </c>
      <c r="Y227" s="584">
        <v>0.1</v>
      </c>
    </row>
    <row r="228" spans="1:25" s="157" customFormat="1" ht="34.5" customHeight="1" thickTop="1">
      <c r="A228" s="476" t="s">
        <v>2713</v>
      </c>
      <c r="B228" s="410"/>
      <c r="C228" s="412">
        <v>481</v>
      </c>
      <c r="D228" s="410"/>
      <c r="E228" s="412" t="s">
        <v>2715</v>
      </c>
      <c r="F228" s="419" t="s">
        <v>2716</v>
      </c>
      <c r="G228" s="416" t="s">
        <v>217</v>
      </c>
      <c r="H228" s="416" t="s">
        <v>180</v>
      </c>
      <c r="I228" s="492" t="s">
        <v>2004</v>
      </c>
      <c r="J228" s="436">
        <v>5</v>
      </c>
      <c r="K228" s="169">
        <v>8</v>
      </c>
      <c r="L228" s="169" t="s">
        <v>218</v>
      </c>
      <c r="M228" s="169" t="s">
        <v>181</v>
      </c>
      <c r="N228" s="170" t="s">
        <v>2737</v>
      </c>
      <c r="O228" s="201">
        <v>481</v>
      </c>
      <c r="P228" s="172">
        <v>1</v>
      </c>
      <c r="Q228" s="201" t="s">
        <v>2005</v>
      </c>
      <c r="R228" s="201" t="s">
        <v>2006</v>
      </c>
      <c r="S228" s="202">
        <f>55236*2.5*0.2</f>
        <v>27618</v>
      </c>
      <c r="T228" s="223">
        <v>1</v>
      </c>
      <c r="U228" s="169" t="s">
        <v>2740</v>
      </c>
      <c r="V228" s="175">
        <v>9.37</v>
      </c>
      <c r="W228" s="562">
        <v>43992.7122</v>
      </c>
      <c r="X228" s="562">
        <v>4399.2712200000005</v>
      </c>
      <c r="Y228" s="563">
        <v>0.1</v>
      </c>
    </row>
    <row r="229" spans="1:25" s="157" customFormat="1" ht="56.25">
      <c r="A229" s="477"/>
      <c r="B229" s="411"/>
      <c r="C229" s="411"/>
      <c r="D229" s="411"/>
      <c r="E229" s="411"/>
      <c r="F229" s="420"/>
      <c r="G229" s="417"/>
      <c r="H229" s="417"/>
      <c r="I229" s="464"/>
      <c r="J229" s="437"/>
      <c r="K229" s="185">
        <v>8</v>
      </c>
      <c r="L229" s="243" t="s">
        <v>219</v>
      </c>
      <c r="M229" s="243" t="s">
        <v>182</v>
      </c>
      <c r="N229" s="240" t="s">
        <v>2007</v>
      </c>
      <c r="O229" s="241">
        <v>481</v>
      </c>
      <c r="P229" s="205">
        <v>10</v>
      </c>
      <c r="Q229" s="241" t="s">
        <v>2008</v>
      </c>
      <c r="R229" s="241" t="s">
        <v>2009</v>
      </c>
      <c r="S229" s="295">
        <f>55236*2.5*0.8</f>
        <v>110472</v>
      </c>
      <c r="T229" s="252">
        <v>1</v>
      </c>
      <c r="U229" s="243" t="s">
        <v>2722</v>
      </c>
      <c r="V229" s="253">
        <v>9.37</v>
      </c>
      <c r="W229" s="566">
        <v>3220258.8</v>
      </c>
      <c r="X229" s="567">
        <v>1932155.28</v>
      </c>
      <c r="Y229" s="583">
        <v>0.6</v>
      </c>
    </row>
    <row r="230" spans="1:25" s="157" customFormat="1" ht="34.5" thickBot="1">
      <c r="A230" s="495"/>
      <c r="B230" s="494"/>
      <c r="C230" s="494"/>
      <c r="D230" s="494"/>
      <c r="E230" s="494"/>
      <c r="F230" s="421"/>
      <c r="G230" s="418"/>
      <c r="H230" s="418"/>
      <c r="I230" s="471"/>
      <c r="J230" s="438"/>
      <c r="K230" s="193">
        <v>8</v>
      </c>
      <c r="L230" s="193" t="s">
        <v>220</v>
      </c>
      <c r="M230" s="193" t="s">
        <v>183</v>
      </c>
      <c r="N230" s="281" t="s">
        <v>2010</v>
      </c>
      <c r="O230" s="273">
        <v>481</v>
      </c>
      <c r="P230" s="196">
        <v>5</v>
      </c>
      <c r="Q230" s="273" t="s">
        <v>2011</v>
      </c>
      <c r="R230" s="273" t="s">
        <v>2012</v>
      </c>
      <c r="S230" s="198">
        <f>55236*2.5*0.2</f>
        <v>27618</v>
      </c>
      <c r="T230" s="231">
        <v>1</v>
      </c>
      <c r="U230" s="193" t="s">
        <v>2740</v>
      </c>
      <c r="V230" s="199">
        <v>9.37</v>
      </c>
      <c r="W230" s="569">
        <v>16280258.64</v>
      </c>
      <c r="X230" s="569">
        <v>1628025.864</v>
      </c>
      <c r="Y230" s="570">
        <v>0.1</v>
      </c>
    </row>
    <row r="231" spans="1:25" s="157" customFormat="1" ht="34.5" customHeight="1" thickTop="1">
      <c r="A231" s="476" t="s">
        <v>2713</v>
      </c>
      <c r="B231" s="410"/>
      <c r="C231" s="412">
        <v>486</v>
      </c>
      <c r="D231" s="410"/>
      <c r="E231" s="412" t="s">
        <v>2715</v>
      </c>
      <c r="F231" s="419" t="s">
        <v>2716</v>
      </c>
      <c r="G231" s="416" t="s">
        <v>221</v>
      </c>
      <c r="H231" s="416" t="s">
        <v>188</v>
      </c>
      <c r="I231" s="492" t="s">
        <v>1119</v>
      </c>
      <c r="J231" s="436">
        <v>6</v>
      </c>
      <c r="K231" s="169">
        <v>8</v>
      </c>
      <c r="L231" s="169" t="s">
        <v>222</v>
      </c>
      <c r="M231" s="169" t="s">
        <v>186</v>
      </c>
      <c r="N231" s="170" t="s">
        <v>2737</v>
      </c>
      <c r="O231" s="201">
        <v>486</v>
      </c>
      <c r="P231" s="172">
        <v>1</v>
      </c>
      <c r="Q231" s="201" t="s">
        <v>2014</v>
      </c>
      <c r="R231" s="201" t="s">
        <v>2015</v>
      </c>
      <c r="S231" s="202">
        <v>728</v>
      </c>
      <c r="T231" s="223">
        <v>1</v>
      </c>
      <c r="U231" s="169" t="s">
        <v>2740</v>
      </c>
      <c r="V231" s="175">
        <v>9.37</v>
      </c>
      <c r="W231" s="562">
        <v>1159.6312</v>
      </c>
      <c r="X231" s="562">
        <v>115.96312</v>
      </c>
      <c r="Y231" s="563">
        <v>0.1</v>
      </c>
    </row>
    <row r="232" spans="1:25" s="157" customFormat="1" ht="33.75">
      <c r="A232" s="477"/>
      <c r="B232" s="411"/>
      <c r="C232" s="411"/>
      <c r="D232" s="411"/>
      <c r="E232" s="411"/>
      <c r="F232" s="420"/>
      <c r="G232" s="417"/>
      <c r="H232" s="417"/>
      <c r="I232" s="464"/>
      <c r="J232" s="437"/>
      <c r="K232" s="185">
        <v>8</v>
      </c>
      <c r="L232" s="243" t="s">
        <v>223</v>
      </c>
      <c r="M232" s="243" t="s">
        <v>187</v>
      </c>
      <c r="N232" s="240" t="s">
        <v>2016</v>
      </c>
      <c r="O232" s="241">
        <v>486</v>
      </c>
      <c r="P232" s="205">
        <v>3</v>
      </c>
      <c r="Q232" s="241" t="s">
        <v>2014</v>
      </c>
      <c r="R232" s="204" t="s">
        <v>2015</v>
      </c>
      <c r="S232" s="260">
        <v>728</v>
      </c>
      <c r="T232" s="252">
        <v>1</v>
      </c>
      <c r="U232" s="243" t="s">
        <v>2722</v>
      </c>
      <c r="V232" s="253">
        <v>9.37</v>
      </c>
      <c r="W232" s="566">
        <v>6821.36</v>
      </c>
      <c r="X232" s="567">
        <v>682.136</v>
      </c>
      <c r="Y232" s="568">
        <v>0.1</v>
      </c>
    </row>
    <row r="233" spans="1:25" s="157" customFormat="1" ht="33.75">
      <c r="A233" s="477"/>
      <c r="B233" s="411"/>
      <c r="C233" s="411"/>
      <c r="D233" s="411"/>
      <c r="E233" s="411"/>
      <c r="F233" s="420"/>
      <c r="G233" s="417"/>
      <c r="H233" s="417"/>
      <c r="I233" s="464"/>
      <c r="J233" s="437"/>
      <c r="K233" s="185">
        <v>8</v>
      </c>
      <c r="L233" s="185" t="s">
        <v>224</v>
      </c>
      <c r="M233" s="185" t="s">
        <v>1121</v>
      </c>
      <c r="N233" s="203" t="s">
        <v>2017</v>
      </c>
      <c r="O233" s="241">
        <v>486</v>
      </c>
      <c r="P233" s="205">
        <v>10</v>
      </c>
      <c r="Q233" s="204" t="s">
        <v>2014</v>
      </c>
      <c r="R233" s="204" t="s">
        <v>2015</v>
      </c>
      <c r="S233" s="261">
        <v>728</v>
      </c>
      <c r="T233" s="242">
        <v>1</v>
      </c>
      <c r="U233" s="185" t="s">
        <v>2722</v>
      </c>
      <c r="V233" s="207">
        <v>9.37</v>
      </c>
      <c r="W233" s="566">
        <v>1705.34</v>
      </c>
      <c r="X233" s="566">
        <v>170.534</v>
      </c>
      <c r="Y233" s="571">
        <v>0.1</v>
      </c>
    </row>
    <row r="234" spans="1:25" s="157" customFormat="1" ht="57" thickBot="1">
      <c r="A234" s="478"/>
      <c r="B234" s="479"/>
      <c r="C234" s="479"/>
      <c r="D234" s="479"/>
      <c r="E234" s="479"/>
      <c r="F234" s="420"/>
      <c r="G234" s="418"/>
      <c r="H234" s="418"/>
      <c r="I234" s="465"/>
      <c r="J234" s="437"/>
      <c r="K234" s="192">
        <v>8</v>
      </c>
      <c r="L234" s="192" t="s">
        <v>225</v>
      </c>
      <c r="M234" s="192" t="s">
        <v>1122</v>
      </c>
      <c r="N234" s="262" t="s">
        <v>2018</v>
      </c>
      <c r="O234" s="263">
        <v>486</v>
      </c>
      <c r="P234" s="264">
        <v>10</v>
      </c>
      <c r="Q234" s="195" t="s">
        <v>2019</v>
      </c>
      <c r="R234" s="239" t="s">
        <v>2015</v>
      </c>
      <c r="S234" s="260">
        <v>728</v>
      </c>
      <c r="T234" s="265">
        <v>1</v>
      </c>
      <c r="U234" s="192" t="s">
        <v>2722</v>
      </c>
      <c r="V234" s="266">
        <v>9.37</v>
      </c>
      <c r="W234" s="590">
        <v>6821.36</v>
      </c>
      <c r="X234" s="567">
        <v>682.136</v>
      </c>
      <c r="Y234" s="591">
        <v>0.1</v>
      </c>
    </row>
    <row r="235" spans="1:25" s="157" customFormat="1" ht="34.5" customHeight="1" thickTop="1">
      <c r="A235" s="476" t="s">
        <v>2713</v>
      </c>
      <c r="B235" s="410"/>
      <c r="C235" s="412">
        <v>502</v>
      </c>
      <c r="D235" s="410"/>
      <c r="E235" s="412" t="s">
        <v>2715</v>
      </c>
      <c r="F235" s="419" t="s">
        <v>2716</v>
      </c>
      <c r="G235" s="416" t="s">
        <v>226</v>
      </c>
      <c r="H235" s="416" t="s">
        <v>189</v>
      </c>
      <c r="I235" s="492" t="s">
        <v>2436</v>
      </c>
      <c r="J235" s="436">
        <v>2</v>
      </c>
      <c r="K235" s="169">
        <v>8</v>
      </c>
      <c r="L235" s="169" t="s">
        <v>227</v>
      </c>
      <c r="M235" s="169" t="s">
        <v>190</v>
      </c>
      <c r="N235" s="170" t="s">
        <v>2737</v>
      </c>
      <c r="O235" s="201">
        <v>502</v>
      </c>
      <c r="P235" s="172">
        <v>1</v>
      </c>
      <c r="Q235" s="179" t="s">
        <v>2437</v>
      </c>
      <c r="R235" s="201" t="s">
        <v>2438</v>
      </c>
      <c r="S235" s="202">
        <v>552</v>
      </c>
      <c r="T235" s="223">
        <v>1</v>
      </c>
      <c r="U235" s="169" t="s">
        <v>2740</v>
      </c>
      <c r="V235" s="175">
        <v>9.37</v>
      </c>
      <c r="W235" s="562">
        <v>879.2808</v>
      </c>
      <c r="X235" s="562">
        <v>87.92808000000001</v>
      </c>
      <c r="Y235" s="563">
        <v>0.1</v>
      </c>
    </row>
    <row r="236" spans="1:25" s="157" customFormat="1" ht="33.75">
      <c r="A236" s="480"/>
      <c r="B236" s="481"/>
      <c r="C236" s="482"/>
      <c r="D236" s="481"/>
      <c r="E236" s="482"/>
      <c r="F236" s="420"/>
      <c r="G236" s="417"/>
      <c r="H236" s="417"/>
      <c r="I236" s="470"/>
      <c r="J236" s="437"/>
      <c r="K236" s="185">
        <v>8</v>
      </c>
      <c r="L236" s="243" t="s">
        <v>228</v>
      </c>
      <c r="M236" s="243" t="s">
        <v>191</v>
      </c>
      <c r="N236" s="240" t="s">
        <v>2439</v>
      </c>
      <c r="O236" s="241">
        <v>502</v>
      </c>
      <c r="P236" s="205">
        <v>3</v>
      </c>
      <c r="Q236" s="241" t="s">
        <v>2437</v>
      </c>
      <c r="R236" s="241" t="s">
        <v>2438</v>
      </c>
      <c r="S236" s="206">
        <v>552</v>
      </c>
      <c r="T236" s="252">
        <v>1</v>
      </c>
      <c r="U236" s="243" t="s">
        <v>2722</v>
      </c>
      <c r="V236" s="253">
        <v>9.37</v>
      </c>
      <c r="W236" s="566">
        <v>10454.88</v>
      </c>
      <c r="X236" s="567">
        <v>1045.488</v>
      </c>
      <c r="Y236" s="568">
        <v>0.1</v>
      </c>
    </row>
    <row r="237" spans="1:25" s="157" customFormat="1" ht="45">
      <c r="A237" s="480"/>
      <c r="B237" s="481"/>
      <c r="C237" s="482"/>
      <c r="D237" s="481"/>
      <c r="E237" s="482"/>
      <c r="F237" s="420"/>
      <c r="G237" s="417"/>
      <c r="H237" s="417"/>
      <c r="I237" s="470"/>
      <c r="J237" s="437"/>
      <c r="K237" s="185">
        <v>8</v>
      </c>
      <c r="L237" s="243" t="s">
        <v>229</v>
      </c>
      <c r="M237" s="243" t="s">
        <v>1123</v>
      </c>
      <c r="N237" s="240" t="s">
        <v>2440</v>
      </c>
      <c r="O237" s="241">
        <v>502</v>
      </c>
      <c r="P237" s="205">
        <v>3</v>
      </c>
      <c r="Q237" s="241" t="s">
        <v>2441</v>
      </c>
      <c r="R237" s="241" t="s">
        <v>2442</v>
      </c>
      <c r="S237" s="206">
        <v>13809</v>
      </c>
      <c r="T237" s="252">
        <v>1</v>
      </c>
      <c r="U237" s="243" t="s">
        <v>2722</v>
      </c>
      <c r="V237" s="253">
        <v>9.37</v>
      </c>
      <c r="W237" s="566">
        <v>294269.79</v>
      </c>
      <c r="X237" s="567">
        <v>176561.87399999998</v>
      </c>
      <c r="Y237" s="583">
        <v>0.6</v>
      </c>
    </row>
    <row r="238" spans="1:25" s="157" customFormat="1" ht="67.5">
      <c r="A238" s="477"/>
      <c r="B238" s="411"/>
      <c r="C238" s="411"/>
      <c r="D238" s="411"/>
      <c r="E238" s="411"/>
      <c r="F238" s="420"/>
      <c r="G238" s="417"/>
      <c r="H238" s="417"/>
      <c r="I238" s="464"/>
      <c r="J238" s="437"/>
      <c r="K238" s="185">
        <v>8</v>
      </c>
      <c r="L238" s="243" t="s">
        <v>230</v>
      </c>
      <c r="M238" s="243" t="s">
        <v>1124</v>
      </c>
      <c r="N238" s="240" t="s">
        <v>2443</v>
      </c>
      <c r="O238" s="241">
        <v>502</v>
      </c>
      <c r="P238" s="205">
        <v>3</v>
      </c>
      <c r="Q238" s="241" t="s">
        <v>2437</v>
      </c>
      <c r="R238" s="241" t="s">
        <v>2438</v>
      </c>
      <c r="S238" s="206">
        <v>552</v>
      </c>
      <c r="T238" s="252">
        <v>1</v>
      </c>
      <c r="U238" s="243" t="s">
        <v>2722</v>
      </c>
      <c r="V238" s="253">
        <v>9.37</v>
      </c>
      <c r="W238" s="566">
        <v>116990.88</v>
      </c>
      <c r="X238" s="567">
        <v>11699.088000000002</v>
      </c>
      <c r="Y238" s="568">
        <v>0.1</v>
      </c>
    </row>
    <row r="239" spans="1:25" s="157" customFormat="1" ht="45.75" thickBot="1">
      <c r="A239" s="495"/>
      <c r="B239" s="494"/>
      <c r="C239" s="494"/>
      <c r="D239" s="494"/>
      <c r="E239" s="494"/>
      <c r="F239" s="421"/>
      <c r="G239" s="418"/>
      <c r="H239" s="418"/>
      <c r="I239" s="471"/>
      <c r="J239" s="438"/>
      <c r="K239" s="193">
        <v>8</v>
      </c>
      <c r="L239" s="193" t="s">
        <v>231</v>
      </c>
      <c r="M239" s="193" t="s">
        <v>1125</v>
      </c>
      <c r="N239" s="281" t="s">
        <v>2444</v>
      </c>
      <c r="O239" s="273">
        <v>502</v>
      </c>
      <c r="P239" s="196">
        <v>3</v>
      </c>
      <c r="Q239" s="241" t="s">
        <v>2437</v>
      </c>
      <c r="R239" s="273" t="s">
        <v>2438</v>
      </c>
      <c r="S239" s="198">
        <v>552</v>
      </c>
      <c r="T239" s="231">
        <v>1</v>
      </c>
      <c r="U239" s="193" t="s">
        <v>2722</v>
      </c>
      <c r="V239" s="199">
        <v>9.37</v>
      </c>
      <c r="W239" s="569">
        <v>10344.48</v>
      </c>
      <c r="X239" s="569">
        <v>1034.448</v>
      </c>
      <c r="Y239" s="570">
        <v>0.1</v>
      </c>
    </row>
    <row r="240" spans="1:25" s="157" customFormat="1" ht="23.25" customHeight="1" thickTop="1">
      <c r="A240" s="476" t="s">
        <v>2713</v>
      </c>
      <c r="B240" s="410"/>
      <c r="C240" s="412">
        <v>507</v>
      </c>
      <c r="D240" s="410"/>
      <c r="E240" s="412" t="s">
        <v>2715</v>
      </c>
      <c r="F240" s="419" t="s">
        <v>2716</v>
      </c>
      <c r="G240" s="416" t="s">
        <v>232</v>
      </c>
      <c r="H240" s="416" t="s">
        <v>192</v>
      </c>
      <c r="I240" s="492" t="s">
        <v>2445</v>
      </c>
      <c r="J240" s="436">
        <v>2</v>
      </c>
      <c r="K240" s="169">
        <v>8</v>
      </c>
      <c r="L240" s="169" t="s">
        <v>233</v>
      </c>
      <c r="M240" s="169" t="s">
        <v>193</v>
      </c>
      <c r="N240" s="170" t="s">
        <v>2737</v>
      </c>
      <c r="O240" s="201">
        <v>507</v>
      </c>
      <c r="P240" s="172">
        <v>1</v>
      </c>
      <c r="Q240" s="201" t="s">
        <v>2446</v>
      </c>
      <c r="R240" s="201" t="s">
        <v>2447</v>
      </c>
      <c r="S240" s="202">
        <v>22094</v>
      </c>
      <c r="T240" s="223">
        <v>1</v>
      </c>
      <c r="U240" s="169" t="s">
        <v>2740</v>
      </c>
      <c r="V240" s="175">
        <v>9.37</v>
      </c>
      <c r="W240" s="562">
        <v>35193.5326</v>
      </c>
      <c r="X240" s="562">
        <v>3519.35326</v>
      </c>
      <c r="Y240" s="563">
        <v>0.1</v>
      </c>
    </row>
    <row r="241" spans="1:25" s="157" customFormat="1" ht="33.75">
      <c r="A241" s="477"/>
      <c r="B241" s="411"/>
      <c r="C241" s="411"/>
      <c r="D241" s="411"/>
      <c r="E241" s="411"/>
      <c r="F241" s="420"/>
      <c r="G241" s="417"/>
      <c r="H241" s="417"/>
      <c r="I241" s="464"/>
      <c r="J241" s="437"/>
      <c r="K241" s="185">
        <v>8</v>
      </c>
      <c r="L241" s="243" t="s">
        <v>234</v>
      </c>
      <c r="M241" s="243" t="s">
        <v>194</v>
      </c>
      <c r="N241" s="240" t="s">
        <v>2448</v>
      </c>
      <c r="O241" s="241">
        <v>507</v>
      </c>
      <c r="P241" s="205">
        <v>3</v>
      </c>
      <c r="Q241" s="241" t="s">
        <v>2446</v>
      </c>
      <c r="R241" s="241" t="s">
        <v>2449</v>
      </c>
      <c r="S241" s="206">
        <v>22094</v>
      </c>
      <c r="T241" s="252">
        <v>1</v>
      </c>
      <c r="U241" s="243" t="s">
        <v>2722</v>
      </c>
      <c r="V241" s="253">
        <v>9.37</v>
      </c>
      <c r="W241" s="566">
        <v>209230.18</v>
      </c>
      <c r="X241" s="567">
        <v>20923.017999999996</v>
      </c>
      <c r="Y241" s="568">
        <v>0.1</v>
      </c>
    </row>
    <row r="242" spans="1:25" s="157" customFormat="1" ht="57" thickBot="1">
      <c r="A242" s="478"/>
      <c r="B242" s="479"/>
      <c r="C242" s="479"/>
      <c r="D242" s="479"/>
      <c r="E242" s="479"/>
      <c r="F242" s="420"/>
      <c r="G242" s="418"/>
      <c r="H242" s="418"/>
      <c r="I242" s="465"/>
      <c r="J242" s="437"/>
      <c r="K242" s="192">
        <v>8</v>
      </c>
      <c r="L242" s="192" t="s">
        <v>235</v>
      </c>
      <c r="M242" s="192" t="s">
        <v>1126</v>
      </c>
      <c r="N242" s="262" t="s">
        <v>2450</v>
      </c>
      <c r="O242" s="268">
        <v>507</v>
      </c>
      <c r="P242" s="264">
        <v>10</v>
      </c>
      <c r="Q242" s="268" t="s">
        <v>2446</v>
      </c>
      <c r="R242" s="268" t="s">
        <v>2449</v>
      </c>
      <c r="S242" s="289">
        <v>22094</v>
      </c>
      <c r="T242" s="265">
        <v>1</v>
      </c>
      <c r="U242" s="192" t="s">
        <v>2740</v>
      </c>
      <c r="V242" s="266">
        <v>9.37</v>
      </c>
      <c r="W242" s="567">
        <v>207020.78</v>
      </c>
      <c r="X242" s="567">
        <v>20702.077999999998</v>
      </c>
      <c r="Y242" s="591">
        <v>0.1</v>
      </c>
    </row>
    <row r="243" spans="1:25" s="157" customFormat="1" ht="12" customHeight="1" thickTop="1">
      <c r="A243" s="476" t="s">
        <v>2713</v>
      </c>
      <c r="B243" s="410"/>
      <c r="C243" s="412">
        <v>509</v>
      </c>
      <c r="D243" s="410"/>
      <c r="E243" s="412" t="s">
        <v>2715</v>
      </c>
      <c r="F243" s="419" t="s">
        <v>2716</v>
      </c>
      <c r="G243" s="416" t="s">
        <v>236</v>
      </c>
      <c r="H243" s="416" t="s">
        <v>195</v>
      </c>
      <c r="I243" s="492" t="s">
        <v>2451</v>
      </c>
      <c r="J243" s="436">
        <v>6</v>
      </c>
      <c r="K243" s="169">
        <v>8</v>
      </c>
      <c r="L243" s="169" t="s">
        <v>237</v>
      </c>
      <c r="M243" s="169" t="s">
        <v>196</v>
      </c>
      <c r="N243" s="170" t="s">
        <v>2737</v>
      </c>
      <c r="O243" s="201">
        <v>509</v>
      </c>
      <c r="P243" s="172">
        <v>1</v>
      </c>
      <c r="Q243" s="201" t="s">
        <v>2452</v>
      </c>
      <c r="R243" s="201" t="s">
        <v>2453</v>
      </c>
      <c r="S243" s="202">
        <v>55236</v>
      </c>
      <c r="T243" s="223">
        <v>1</v>
      </c>
      <c r="U243" s="169" t="s">
        <v>2740</v>
      </c>
      <c r="V243" s="175">
        <v>9.37</v>
      </c>
      <c r="W243" s="562">
        <v>87985.4244</v>
      </c>
      <c r="X243" s="562">
        <v>8798.542440000001</v>
      </c>
      <c r="Y243" s="563">
        <v>0.1</v>
      </c>
    </row>
    <row r="244" spans="1:25" s="157" customFormat="1" ht="22.5">
      <c r="A244" s="477"/>
      <c r="B244" s="411"/>
      <c r="C244" s="411"/>
      <c r="D244" s="411"/>
      <c r="E244" s="411"/>
      <c r="F244" s="420"/>
      <c r="G244" s="417"/>
      <c r="H244" s="417"/>
      <c r="I244" s="464"/>
      <c r="J244" s="437"/>
      <c r="K244" s="185">
        <v>8</v>
      </c>
      <c r="L244" s="243" t="s">
        <v>238</v>
      </c>
      <c r="M244" s="243" t="s">
        <v>197</v>
      </c>
      <c r="N244" s="240" t="s">
        <v>2454</v>
      </c>
      <c r="O244" s="241">
        <v>509</v>
      </c>
      <c r="P244" s="205">
        <v>3</v>
      </c>
      <c r="Q244" s="241" t="s">
        <v>2452</v>
      </c>
      <c r="R244" s="241" t="s">
        <v>2453</v>
      </c>
      <c r="S244" s="260">
        <v>55236</v>
      </c>
      <c r="T244" s="252">
        <v>1</v>
      </c>
      <c r="U244" s="243" t="s">
        <v>2722</v>
      </c>
      <c r="V244" s="253">
        <v>9.37</v>
      </c>
      <c r="W244" s="566">
        <v>1048931.64</v>
      </c>
      <c r="X244" s="567">
        <v>104893.16399999999</v>
      </c>
      <c r="Y244" s="568">
        <v>0.1</v>
      </c>
    </row>
    <row r="245" spans="1:25" s="157" customFormat="1" ht="34.5" thickBot="1">
      <c r="A245" s="495"/>
      <c r="B245" s="494"/>
      <c r="C245" s="494"/>
      <c r="D245" s="494"/>
      <c r="E245" s="494"/>
      <c r="F245" s="421"/>
      <c r="G245" s="418"/>
      <c r="H245" s="418"/>
      <c r="I245" s="471"/>
      <c r="J245" s="438"/>
      <c r="K245" s="193">
        <v>8</v>
      </c>
      <c r="L245" s="193" t="s">
        <v>239</v>
      </c>
      <c r="M245" s="193" t="s">
        <v>198</v>
      </c>
      <c r="N245" s="281" t="s">
        <v>2455</v>
      </c>
      <c r="O245" s="273">
        <v>509</v>
      </c>
      <c r="P245" s="196">
        <v>10</v>
      </c>
      <c r="Q245" s="273" t="s">
        <v>2452</v>
      </c>
      <c r="R245" s="273" t="s">
        <v>2453</v>
      </c>
      <c r="S245" s="296">
        <v>55236</v>
      </c>
      <c r="T245" s="231">
        <v>1</v>
      </c>
      <c r="U245" s="193" t="s">
        <v>2722</v>
      </c>
      <c r="V245" s="199">
        <v>9.37</v>
      </c>
      <c r="W245" s="569">
        <v>316226.1</v>
      </c>
      <c r="X245" s="569">
        <v>189735.66</v>
      </c>
      <c r="Y245" s="596">
        <v>0.6</v>
      </c>
    </row>
    <row r="246" spans="1:25" s="157" customFormat="1" ht="45.75" thickTop="1">
      <c r="A246" s="476" t="s">
        <v>2713</v>
      </c>
      <c r="B246" s="410"/>
      <c r="C246" s="412">
        <v>512</v>
      </c>
      <c r="D246" s="410"/>
      <c r="E246" s="412" t="s">
        <v>2715</v>
      </c>
      <c r="F246" s="419" t="s">
        <v>2716</v>
      </c>
      <c r="G246" s="416" t="s">
        <v>240</v>
      </c>
      <c r="H246" s="416" t="s">
        <v>201</v>
      </c>
      <c r="I246" s="492" t="s">
        <v>2456</v>
      </c>
      <c r="J246" s="436">
        <v>3</v>
      </c>
      <c r="K246" s="169">
        <v>8</v>
      </c>
      <c r="L246" s="169" t="s">
        <v>241</v>
      </c>
      <c r="M246" s="169" t="s">
        <v>202</v>
      </c>
      <c r="N246" s="170" t="s">
        <v>2737</v>
      </c>
      <c r="O246" s="201">
        <v>512</v>
      </c>
      <c r="P246" s="172">
        <v>1</v>
      </c>
      <c r="Q246" s="201" t="s">
        <v>2457</v>
      </c>
      <c r="R246" s="201" t="s">
        <v>2458</v>
      </c>
      <c r="S246" s="260">
        <f>55236*2.5*0.1</f>
        <v>13809</v>
      </c>
      <c r="T246" s="223">
        <v>1</v>
      </c>
      <c r="U246" s="169" t="s">
        <v>2740</v>
      </c>
      <c r="V246" s="175">
        <v>9.37</v>
      </c>
      <c r="W246" s="562">
        <v>21996.3561</v>
      </c>
      <c r="X246" s="562">
        <v>2199.6356100000003</v>
      </c>
      <c r="Y246" s="563">
        <v>0.1</v>
      </c>
    </row>
    <row r="247" spans="1:25" s="157" customFormat="1" ht="45">
      <c r="A247" s="477"/>
      <c r="B247" s="411"/>
      <c r="C247" s="411"/>
      <c r="D247" s="411"/>
      <c r="E247" s="411"/>
      <c r="F247" s="420"/>
      <c r="G247" s="417"/>
      <c r="H247" s="417"/>
      <c r="I247" s="464"/>
      <c r="J247" s="437"/>
      <c r="K247" s="185">
        <v>8</v>
      </c>
      <c r="L247" s="243" t="s">
        <v>242</v>
      </c>
      <c r="M247" s="243" t="s">
        <v>203</v>
      </c>
      <c r="N247" s="240" t="s">
        <v>2459</v>
      </c>
      <c r="O247" s="204">
        <v>512</v>
      </c>
      <c r="P247" s="205">
        <v>10</v>
      </c>
      <c r="Q247" s="241" t="s">
        <v>2457</v>
      </c>
      <c r="R247" s="241" t="s">
        <v>2458</v>
      </c>
      <c r="S247" s="260">
        <f>55236*2.5*0.1</f>
        <v>13809</v>
      </c>
      <c r="T247" s="252">
        <v>1</v>
      </c>
      <c r="U247" s="243" t="s">
        <v>2722</v>
      </c>
      <c r="V247" s="253">
        <v>9.37</v>
      </c>
      <c r="W247" s="566">
        <v>65385.61499999999</v>
      </c>
      <c r="X247" s="567">
        <v>6538.5615</v>
      </c>
      <c r="Y247" s="568">
        <v>0.1</v>
      </c>
    </row>
    <row r="248" spans="1:25" s="157" customFormat="1" ht="45">
      <c r="A248" s="477"/>
      <c r="B248" s="411"/>
      <c r="C248" s="411"/>
      <c r="D248" s="411"/>
      <c r="E248" s="411"/>
      <c r="F248" s="420"/>
      <c r="G248" s="417"/>
      <c r="H248" s="417"/>
      <c r="I248" s="464"/>
      <c r="J248" s="437"/>
      <c r="K248" s="185">
        <v>8</v>
      </c>
      <c r="L248" s="185" t="s">
        <v>243</v>
      </c>
      <c r="M248" s="185" t="s">
        <v>204</v>
      </c>
      <c r="N248" s="203" t="s">
        <v>2460</v>
      </c>
      <c r="O248" s="204">
        <v>512</v>
      </c>
      <c r="P248" s="205">
        <v>3</v>
      </c>
      <c r="Q248" s="204" t="s">
        <v>2457</v>
      </c>
      <c r="R248" s="204" t="s">
        <v>2458</v>
      </c>
      <c r="S248" s="260">
        <f>55236*2.5*0.1</f>
        <v>13809</v>
      </c>
      <c r="T248" s="242">
        <v>1</v>
      </c>
      <c r="U248" s="185" t="s">
        <v>2722</v>
      </c>
      <c r="V248" s="207">
        <v>9.37</v>
      </c>
      <c r="W248" s="566">
        <v>390932.79</v>
      </c>
      <c r="X248" s="566">
        <v>39093.279</v>
      </c>
      <c r="Y248" s="571">
        <v>0.1</v>
      </c>
    </row>
    <row r="249" spans="1:25" s="157" customFormat="1" ht="45.75" thickBot="1">
      <c r="A249" s="478"/>
      <c r="B249" s="479"/>
      <c r="C249" s="479"/>
      <c r="D249" s="479"/>
      <c r="E249" s="479"/>
      <c r="F249" s="420"/>
      <c r="G249" s="418"/>
      <c r="H249" s="418"/>
      <c r="I249" s="465"/>
      <c r="J249" s="437"/>
      <c r="K249" s="192">
        <v>8</v>
      </c>
      <c r="L249" s="192" t="s">
        <v>244</v>
      </c>
      <c r="M249" s="192" t="s">
        <v>205</v>
      </c>
      <c r="N249" s="262" t="s">
        <v>2461</v>
      </c>
      <c r="O249" s="268">
        <v>512</v>
      </c>
      <c r="P249" s="264">
        <v>11</v>
      </c>
      <c r="Q249" s="263" t="s">
        <v>2462</v>
      </c>
      <c r="R249" s="263" t="s">
        <v>978</v>
      </c>
      <c r="S249" s="260">
        <v>138</v>
      </c>
      <c r="T249" s="265">
        <v>1</v>
      </c>
      <c r="U249" s="192" t="s">
        <v>2722</v>
      </c>
      <c r="V249" s="266">
        <v>9.37</v>
      </c>
      <c r="W249" s="590">
        <v>1293.06</v>
      </c>
      <c r="X249" s="567">
        <v>129.306</v>
      </c>
      <c r="Y249" s="591">
        <v>0.1</v>
      </c>
    </row>
    <row r="250" spans="1:25" s="157" customFormat="1" ht="23.25" customHeight="1" thickTop="1">
      <c r="A250" s="476" t="s">
        <v>2713</v>
      </c>
      <c r="B250" s="410"/>
      <c r="C250" s="412">
        <v>516</v>
      </c>
      <c r="D250" s="410"/>
      <c r="E250" s="412" t="s">
        <v>2715</v>
      </c>
      <c r="F250" s="419" t="s">
        <v>2716</v>
      </c>
      <c r="G250" s="416" t="s">
        <v>245</v>
      </c>
      <c r="H250" s="416" t="s">
        <v>208</v>
      </c>
      <c r="I250" s="492" t="s">
        <v>2463</v>
      </c>
      <c r="J250" s="436">
        <v>8</v>
      </c>
      <c r="K250" s="169">
        <v>8</v>
      </c>
      <c r="L250" s="169" t="s">
        <v>246</v>
      </c>
      <c r="M250" s="169" t="s">
        <v>209</v>
      </c>
      <c r="N250" s="170" t="s">
        <v>2737</v>
      </c>
      <c r="O250" s="201">
        <v>516</v>
      </c>
      <c r="P250" s="172">
        <v>1</v>
      </c>
      <c r="Q250" s="201" t="s">
        <v>2464</v>
      </c>
      <c r="R250" s="201" t="s">
        <v>2465</v>
      </c>
      <c r="S250" s="202">
        <v>13809</v>
      </c>
      <c r="T250" s="223">
        <v>1</v>
      </c>
      <c r="U250" s="169" t="s">
        <v>2740</v>
      </c>
      <c r="V250" s="175">
        <v>9.37</v>
      </c>
      <c r="W250" s="562">
        <v>21996.3561</v>
      </c>
      <c r="X250" s="562">
        <v>2199.6356100000003</v>
      </c>
      <c r="Y250" s="563">
        <v>0.1</v>
      </c>
    </row>
    <row r="251" spans="1:25" s="157" customFormat="1" ht="33.75">
      <c r="A251" s="477"/>
      <c r="B251" s="411"/>
      <c r="C251" s="411"/>
      <c r="D251" s="411"/>
      <c r="E251" s="411"/>
      <c r="F251" s="420"/>
      <c r="G251" s="417"/>
      <c r="H251" s="417"/>
      <c r="I251" s="464"/>
      <c r="J251" s="437"/>
      <c r="K251" s="185">
        <v>8</v>
      </c>
      <c r="L251" s="243" t="s">
        <v>247</v>
      </c>
      <c r="M251" s="243" t="s">
        <v>210</v>
      </c>
      <c r="N251" s="240" t="s">
        <v>2466</v>
      </c>
      <c r="O251" s="241">
        <v>516</v>
      </c>
      <c r="P251" s="205">
        <v>3</v>
      </c>
      <c r="Q251" s="241" t="s">
        <v>2464</v>
      </c>
      <c r="R251" s="241" t="s">
        <v>2465</v>
      </c>
      <c r="S251" s="260">
        <v>13809</v>
      </c>
      <c r="T251" s="252">
        <v>1</v>
      </c>
      <c r="U251" s="243" t="s">
        <v>2722</v>
      </c>
      <c r="V251" s="253">
        <v>9.37</v>
      </c>
      <c r="W251" s="566">
        <v>1038574.89</v>
      </c>
      <c r="X251" s="567">
        <v>103857.489</v>
      </c>
      <c r="Y251" s="568">
        <v>0.1</v>
      </c>
    </row>
    <row r="252" spans="1:25" s="157" customFormat="1" ht="22.5">
      <c r="A252" s="477"/>
      <c r="B252" s="411"/>
      <c r="C252" s="411"/>
      <c r="D252" s="411"/>
      <c r="E252" s="411"/>
      <c r="F252" s="420"/>
      <c r="G252" s="417"/>
      <c r="H252" s="417"/>
      <c r="I252" s="464"/>
      <c r="J252" s="437"/>
      <c r="K252" s="185">
        <v>8</v>
      </c>
      <c r="L252" s="243" t="s">
        <v>248</v>
      </c>
      <c r="M252" s="243" t="s">
        <v>211</v>
      </c>
      <c r="N252" s="240" t="s">
        <v>1969</v>
      </c>
      <c r="O252" s="241">
        <v>516</v>
      </c>
      <c r="P252" s="205">
        <v>3</v>
      </c>
      <c r="Q252" s="241" t="s">
        <v>2464</v>
      </c>
      <c r="R252" s="241" t="s">
        <v>2465</v>
      </c>
      <c r="S252" s="260">
        <v>13809</v>
      </c>
      <c r="T252" s="252">
        <v>1</v>
      </c>
      <c r="U252" s="243" t="s">
        <v>2722</v>
      </c>
      <c r="V252" s="253">
        <v>9.37</v>
      </c>
      <c r="W252" s="566">
        <v>520323.12</v>
      </c>
      <c r="X252" s="567">
        <v>52032.312000000005</v>
      </c>
      <c r="Y252" s="568">
        <v>0.1</v>
      </c>
    </row>
    <row r="253" spans="1:25" s="157" customFormat="1" ht="33.75">
      <c r="A253" s="477"/>
      <c r="B253" s="411"/>
      <c r="C253" s="411"/>
      <c r="D253" s="411"/>
      <c r="E253" s="411"/>
      <c r="F253" s="420"/>
      <c r="G253" s="417"/>
      <c r="H253" s="417"/>
      <c r="I253" s="464"/>
      <c r="J253" s="437"/>
      <c r="K253" s="185">
        <v>8</v>
      </c>
      <c r="L253" s="243" t="s">
        <v>249</v>
      </c>
      <c r="M253" s="243" t="s">
        <v>212</v>
      </c>
      <c r="N253" s="240" t="s">
        <v>2440</v>
      </c>
      <c r="O253" s="241">
        <v>516</v>
      </c>
      <c r="P253" s="205">
        <v>3</v>
      </c>
      <c r="Q253" s="241" t="s">
        <v>2467</v>
      </c>
      <c r="R253" s="241" t="s">
        <v>2468</v>
      </c>
      <c r="S253" s="260">
        <v>34523</v>
      </c>
      <c r="T253" s="252">
        <v>1</v>
      </c>
      <c r="U253" s="243" t="s">
        <v>2722</v>
      </c>
      <c r="V253" s="253">
        <v>9.37</v>
      </c>
      <c r="W253" s="566">
        <v>1382646.15</v>
      </c>
      <c r="X253" s="567">
        <v>829587.69</v>
      </c>
      <c r="Y253" s="583">
        <v>0.6</v>
      </c>
    </row>
    <row r="254" spans="1:25" s="157" customFormat="1" ht="22.5">
      <c r="A254" s="477"/>
      <c r="B254" s="411"/>
      <c r="C254" s="411"/>
      <c r="D254" s="411"/>
      <c r="E254" s="411"/>
      <c r="F254" s="420"/>
      <c r="G254" s="417"/>
      <c r="H254" s="417"/>
      <c r="I254" s="464"/>
      <c r="J254" s="437"/>
      <c r="K254" s="185">
        <v>8</v>
      </c>
      <c r="L254" s="185" t="s">
        <v>250</v>
      </c>
      <c r="M254" s="185" t="s">
        <v>1127</v>
      </c>
      <c r="N254" s="240" t="s">
        <v>2469</v>
      </c>
      <c r="O254" s="204">
        <v>516</v>
      </c>
      <c r="P254" s="297">
        <v>5</v>
      </c>
      <c r="Q254" s="204" t="s">
        <v>2464</v>
      </c>
      <c r="R254" s="204" t="s">
        <v>2465</v>
      </c>
      <c r="S254" s="261">
        <v>13809</v>
      </c>
      <c r="T254" s="242">
        <v>1</v>
      </c>
      <c r="U254" s="185" t="s">
        <v>2722</v>
      </c>
      <c r="V254" s="207">
        <v>9.37</v>
      </c>
      <c r="W254" s="566">
        <v>2926679.46</v>
      </c>
      <c r="X254" s="566">
        <v>292667.946</v>
      </c>
      <c r="Y254" s="571">
        <v>0.1</v>
      </c>
    </row>
    <row r="255" spans="1:25" s="157" customFormat="1" ht="23.25" thickBot="1">
      <c r="A255" s="477"/>
      <c r="B255" s="411"/>
      <c r="C255" s="411"/>
      <c r="D255" s="411"/>
      <c r="E255" s="411"/>
      <c r="F255" s="420"/>
      <c r="G255" s="417"/>
      <c r="H255" s="417"/>
      <c r="I255" s="464"/>
      <c r="J255" s="437"/>
      <c r="K255" s="185">
        <v>8</v>
      </c>
      <c r="L255" s="185" t="s">
        <v>251</v>
      </c>
      <c r="M255" s="185" t="s">
        <v>1128</v>
      </c>
      <c r="N255" s="203" t="s">
        <v>1936</v>
      </c>
      <c r="O255" s="241">
        <v>516</v>
      </c>
      <c r="P255" s="205">
        <v>6</v>
      </c>
      <c r="Q255" s="241" t="s">
        <v>2464</v>
      </c>
      <c r="R255" s="241" t="s">
        <v>2465</v>
      </c>
      <c r="S255" s="261">
        <v>13809</v>
      </c>
      <c r="T255" s="242">
        <v>1</v>
      </c>
      <c r="U255" s="185" t="s">
        <v>2722</v>
      </c>
      <c r="V255" s="207">
        <v>9.37</v>
      </c>
      <c r="W255" s="564">
        <v>2270475.78</v>
      </c>
      <c r="X255" s="566">
        <v>1362285.4679999999</v>
      </c>
      <c r="Y255" s="571">
        <v>0.6</v>
      </c>
    </row>
    <row r="256" spans="1:25" s="157" customFormat="1" ht="12.75" thickBot="1" thickTop="1">
      <c r="A256" s="328" t="s">
        <v>2537</v>
      </c>
      <c r="B256" s="329"/>
      <c r="C256" s="329"/>
      <c r="D256" s="329"/>
      <c r="E256" s="329"/>
      <c r="F256" s="330"/>
      <c r="G256" s="331"/>
      <c r="H256" s="331"/>
      <c r="I256" s="333"/>
      <c r="J256" s="332"/>
      <c r="K256" s="334"/>
      <c r="L256" s="335" t="s">
        <v>2692</v>
      </c>
      <c r="M256" s="335"/>
      <c r="N256" s="337"/>
      <c r="O256" s="330"/>
      <c r="P256" s="336"/>
      <c r="Q256" s="337"/>
      <c r="R256" s="337"/>
      <c r="S256" s="338"/>
      <c r="T256" s="335"/>
      <c r="U256" s="335"/>
      <c r="V256" s="339"/>
      <c r="W256" s="548"/>
      <c r="X256" s="548"/>
      <c r="Y256" s="549"/>
    </row>
    <row r="257" spans="1:25" s="157" customFormat="1" ht="34.5" customHeight="1" thickTop="1">
      <c r="A257" s="476" t="s">
        <v>2713</v>
      </c>
      <c r="B257" s="410"/>
      <c r="C257" s="412">
        <v>524</v>
      </c>
      <c r="D257" s="410"/>
      <c r="E257" s="412" t="s">
        <v>2715</v>
      </c>
      <c r="F257" s="419" t="s">
        <v>2716</v>
      </c>
      <c r="G257" s="416" t="s">
        <v>252</v>
      </c>
      <c r="H257" s="416" t="s">
        <v>213</v>
      </c>
      <c r="I257" s="492" t="s">
        <v>2470</v>
      </c>
      <c r="J257" s="436">
        <v>8</v>
      </c>
      <c r="K257" s="169">
        <v>8</v>
      </c>
      <c r="L257" s="169" t="s">
        <v>253</v>
      </c>
      <c r="M257" s="169" t="s">
        <v>214</v>
      </c>
      <c r="N257" s="170" t="s">
        <v>2737</v>
      </c>
      <c r="O257" s="201">
        <v>524</v>
      </c>
      <c r="P257" s="172">
        <v>1</v>
      </c>
      <c r="Q257" s="256" t="s">
        <v>2471</v>
      </c>
      <c r="R257" s="201" t="s">
        <v>2472</v>
      </c>
      <c r="S257" s="202">
        <v>582</v>
      </c>
      <c r="T257" s="223">
        <v>1</v>
      </c>
      <c r="U257" s="169" t="s">
        <v>2740</v>
      </c>
      <c r="V257" s="175">
        <v>9.37</v>
      </c>
      <c r="W257" s="562">
        <v>927.0678</v>
      </c>
      <c r="X257" s="562">
        <v>556.24068</v>
      </c>
      <c r="Y257" s="563">
        <v>0.6</v>
      </c>
    </row>
    <row r="258" spans="1:25" s="157" customFormat="1" ht="34.5" thickBot="1">
      <c r="A258" s="477"/>
      <c r="B258" s="411"/>
      <c r="C258" s="411"/>
      <c r="D258" s="411"/>
      <c r="E258" s="411"/>
      <c r="F258" s="420"/>
      <c r="G258" s="417"/>
      <c r="H258" s="417"/>
      <c r="I258" s="464"/>
      <c r="J258" s="437"/>
      <c r="K258" s="185">
        <v>8</v>
      </c>
      <c r="L258" s="185" t="s">
        <v>254</v>
      </c>
      <c r="M258" s="185" t="s">
        <v>215</v>
      </c>
      <c r="N258" s="203" t="s">
        <v>2276</v>
      </c>
      <c r="O258" s="204">
        <v>524</v>
      </c>
      <c r="P258" s="205">
        <v>10</v>
      </c>
      <c r="Q258" s="259" t="s">
        <v>2471</v>
      </c>
      <c r="R258" s="195" t="s">
        <v>2472</v>
      </c>
      <c r="S258" s="260">
        <v>582</v>
      </c>
      <c r="T258" s="242">
        <v>1</v>
      </c>
      <c r="U258" s="185" t="s">
        <v>2722</v>
      </c>
      <c r="V258" s="207">
        <v>9.37</v>
      </c>
      <c r="W258" s="564">
        <v>60722.97</v>
      </c>
      <c r="X258" s="566">
        <v>36433.78199999999</v>
      </c>
      <c r="Y258" s="571">
        <v>0.6</v>
      </c>
    </row>
    <row r="259" spans="1:25" s="157" customFormat="1" ht="45.75" thickTop="1">
      <c r="A259" s="476" t="s">
        <v>2713</v>
      </c>
      <c r="B259" s="410"/>
      <c r="C259" s="412">
        <v>525</v>
      </c>
      <c r="D259" s="410"/>
      <c r="E259" s="412" t="s">
        <v>2715</v>
      </c>
      <c r="F259" s="419" t="s">
        <v>2716</v>
      </c>
      <c r="G259" s="416" t="s">
        <v>255</v>
      </c>
      <c r="H259" s="416" t="s">
        <v>217</v>
      </c>
      <c r="I259" s="492" t="s">
        <v>2473</v>
      </c>
      <c r="J259" s="436">
        <v>14</v>
      </c>
      <c r="K259" s="169">
        <v>8</v>
      </c>
      <c r="L259" s="169" t="s">
        <v>256</v>
      </c>
      <c r="M259" s="169" t="s">
        <v>218</v>
      </c>
      <c r="N259" s="170" t="s">
        <v>2737</v>
      </c>
      <c r="O259" s="201">
        <v>526</v>
      </c>
      <c r="P259" s="172">
        <v>1</v>
      </c>
      <c r="Q259" s="201" t="s">
        <v>2474</v>
      </c>
      <c r="R259" s="201" t="s">
        <v>2475</v>
      </c>
      <c r="S259" s="202">
        <f>26315*2</f>
        <v>52630</v>
      </c>
      <c r="T259" s="223">
        <v>1</v>
      </c>
      <c r="U259" s="169" t="s">
        <v>2740</v>
      </c>
      <c r="V259" s="175">
        <v>9.37</v>
      </c>
      <c r="W259" s="562">
        <v>83834.327</v>
      </c>
      <c r="X259" s="562">
        <v>8383.432700000001</v>
      </c>
      <c r="Y259" s="563">
        <v>0.1</v>
      </c>
    </row>
    <row r="260" spans="1:25" s="157" customFormat="1" ht="45.75" thickBot="1">
      <c r="A260" s="478"/>
      <c r="B260" s="479"/>
      <c r="C260" s="479"/>
      <c r="D260" s="479"/>
      <c r="E260" s="479"/>
      <c r="F260" s="420"/>
      <c r="G260" s="418"/>
      <c r="H260" s="418"/>
      <c r="I260" s="465"/>
      <c r="J260" s="437"/>
      <c r="K260" s="192">
        <v>8</v>
      </c>
      <c r="L260" s="244" t="s">
        <v>257</v>
      </c>
      <c r="M260" s="244" t="s">
        <v>219</v>
      </c>
      <c r="N260" s="288" t="s">
        <v>2476</v>
      </c>
      <c r="O260" s="263">
        <v>526</v>
      </c>
      <c r="P260" s="264">
        <v>11</v>
      </c>
      <c r="Q260" s="263" t="s">
        <v>2474</v>
      </c>
      <c r="R260" s="263" t="s">
        <v>2475</v>
      </c>
      <c r="S260" s="260">
        <f>26315*2</f>
        <v>52630</v>
      </c>
      <c r="T260" s="299">
        <v>1</v>
      </c>
      <c r="U260" s="244" t="s">
        <v>2722</v>
      </c>
      <c r="V260" s="300">
        <v>9.37</v>
      </c>
      <c r="W260" s="567">
        <v>991549.2</v>
      </c>
      <c r="X260" s="567">
        <v>99154.92</v>
      </c>
      <c r="Y260" s="597">
        <v>0.1</v>
      </c>
    </row>
    <row r="261" spans="1:25" s="157" customFormat="1" ht="34.5" customHeight="1" thickTop="1">
      <c r="A261" s="476" t="s">
        <v>2713</v>
      </c>
      <c r="B261" s="410" t="s">
        <v>2477</v>
      </c>
      <c r="C261" s="412" t="s">
        <v>2478</v>
      </c>
      <c r="D261" s="410"/>
      <c r="E261" s="412" t="s">
        <v>2715</v>
      </c>
      <c r="F261" s="419" t="s">
        <v>2716</v>
      </c>
      <c r="G261" s="416" t="s">
        <v>258</v>
      </c>
      <c r="H261" s="416" t="s">
        <v>221</v>
      </c>
      <c r="I261" s="492" t="s">
        <v>2479</v>
      </c>
      <c r="J261" s="436">
        <v>5</v>
      </c>
      <c r="K261" s="169">
        <v>8</v>
      </c>
      <c r="L261" s="169" t="s">
        <v>259</v>
      </c>
      <c r="M261" s="169" t="s">
        <v>222</v>
      </c>
      <c r="N261" s="170" t="s">
        <v>2737</v>
      </c>
      <c r="O261" s="201" t="s">
        <v>2478</v>
      </c>
      <c r="P261" s="172">
        <v>1</v>
      </c>
      <c r="Q261" s="201" t="s">
        <v>2480</v>
      </c>
      <c r="R261" s="201" t="s">
        <v>2481</v>
      </c>
      <c r="S261" s="202">
        <v>26315</v>
      </c>
      <c r="T261" s="223">
        <v>1</v>
      </c>
      <c r="U261" s="169" t="s">
        <v>2740</v>
      </c>
      <c r="V261" s="175">
        <v>9.37</v>
      </c>
      <c r="W261" s="562">
        <v>41917.1635</v>
      </c>
      <c r="X261" s="562">
        <v>4191.716350000001</v>
      </c>
      <c r="Y261" s="563">
        <v>0.1</v>
      </c>
    </row>
    <row r="262" spans="1:25" s="157" customFormat="1" ht="33.75">
      <c r="A262" s="477"/>
      <c r="B262" s="411"/>
      <c r="C262" s="411"/>
      <c r="D262" s="411"/>
      <c r="E262" s="411"/>
      <c r="F262" s="420"/>
      <c r="G262" s="417"/>
      <c r="H262" s="417"/>
      <c r="I262" s="464"/>
      <c r="J262" s="437"/>
      <c r="K262" s="466">
        <v>8</v>
      </c>
      <c r="L262" s="243" t="s">
        <v>260</v>
      </c>
      <c r="M262" s="243" t="s">
        <v>223</v>
      </c>
      <c r="N262" s="240" t="s">
        <v>2482</v>
      </c>
      <c r="O262" s="241" t="s">
        <v>2478</v>
      </c>
      <c r="P262" s="205">
        <v>10</v>
      </c>
      <c r="Q262" s="241" t="s">
        <v>2483</v>
      </c>
      <c r="R262" s="241" t="s">
        <v>2484</v>
      </c>
      <c r="S262" s="206">
        <v>47367</v>
      </c>
      <c r="T262" s="252">
        <v>1</v>
      </c>
      <c r="U262" s="243" t="s">
        <v>2722</v>
      </c>
      <c r="V262" s="253">
        <v>9.37</v>
      </c>
      <c r="W262" s="566">
        <v>1790709.435</v>
      </c>
      <c r="X262" s="567">
        <v>179070.94350000002</v>
      </c>
      <c r="Y262" s="568">
        <v>0.1</v>
      </c>
    </row>
    <row r="263" spans="1:25" s="157" customFormat="1" ht="34.5" thickBot="1">
      <c r="A263" s="495"/>
      <c r="B263" s="494"/>
      <c r="C263" s="494"/>
      <c r="D263" s="494"/>
      <c r="E263" s="494"/>
      <c r="F263" s="421"/>
      <c r="G263" s="418"/>
      <c r="H263" s="418"/>
      <c r="I263" s="471"/>
      <c r="J263" s="438"/>
      <c r="K263" s="507"/>
      <c r="L263" s="193" t="s">
        <v>261</v>
      </c>
      <c r="M263" s="193" t="s">
        <v>224</v>
      </c>
      <c r="N263" s="281" t="s">
        <v>2485</v>
      </c>
      <c r="O263" s="273" t="s">
        <v>2478</v>
      </c>
      <c r="P263" s="196">
        <v>10</v>
      </c>
      <c r="Q263" s="273" t="s">
        <v>2486</v>
      </c>
      <c r="R263" s="273" t="s">
        <v>2487</v>
      </c>
      <c r="S263" s="198">
        <v>5263</v>
      </c>
      <c r="T263" s="231">
        <v>1</v>
      </c>
      <c r="U263" s="193" t="s">
        <v>2740</v>
      </c>
      <c r="V263" s="199">
        <v>9.37</v>
      </c>
      <c r="W263" s="569">
        <v>169915.955</v>
      </c>
      <c r="X263" s="569">
        <v>16991.5955</v>
      </c>
      <c r="Y263" s="570">
        <v>0.1</v>
      </c>
    </row>
    <row r="264" spans="1:25" s="157" customFormat="1" ht="45.75" thickTop="1">
      <c r="A264" s="480" t="s">
        <v>2713</v>
      </c>
      <c r="B264" s="481" t="s">
        <v>2477</v>
      </c>
      <c r="C264" s="482">
        <v>10</v>
      </c>
      <c r="D264" s="481"/>
      <c r="E264" s="482" t="s">
        <v>2715</v>
      </c>
      <c r="F264" s="420" t="s">
        <v>2716</v>
      </c>
      <c r="G264" s="416" t="s">
        <v>262</v>
      </c>
      <c r="H264" s="416" t="s">
        <v>226</v>
      </c>
      <c r="I264" s="489" t="s">
        <v>2488</v>
      </c>
      <c r="J264" s="437">
        <v>9</v>
      </c>
      <c r="K264" s="177">
        <v>8</v>
      </c>
      <c r="L264" s="177" t="s">
        <v>263</v>
      </c>
      <c r="M264" s="177" t="s">
        <v>227</v>
      </c>
      <c r="N264" s="178" t="s">
        <v>2737</v>
      </c>
      <c r="O264" s="239">
        <v>10</v>
      </c>
      <c r="P264" s="180">
        <v>1</v>
      </c>
      <c r="Q264" s="239" t="s">
        <v>2489</v>
      </c>
      <c r="R264" s="239" t="s">
        <v>2490</v>
      </c>
      <c r="S264" s="202">
        <v>2767</v>
      </c>
      <c r="T264" s="228">
        <v>1</v>
      </c>
      <c r="U264" s="177" t="s">
        <v>2740</v>
      </c>
      <c r="V264" s="183">
        <v>9.37</v>
      </c>
      <c r="W264" s="564">
        <v>4407.5543</v>
      </c>
      <c r="X264" s="564">
        <v>440.75543</v>
      </c>
      <c r="Y264" s="565">
        <v>0.1</v>
      </c>
    </row>
    <row r="265" spans="1:25" s="157" customFormat="1" ht="45">
      <c r="A265" s="477"/>
      <c r="B265" s="411"/>
      <c r="C265" s="411"/>
      <c r="D265" s="411"/>
      <c r="E265" s="411"/>
      <c r="F265" s="420"/>
      <c r="G265" s="417"/>
      <c r="H265" s="417"/>
      <c r="I265" s="464"/>
      <c r="J265" s="437"/>
      <c r="K265" s="185">
        <v>8</v>
      </c>
      <c r="L265" s="243" t="s">
        <v>264</v>
      </c>
      <c r="M265" s="243" t="s">
        <v>228</v>
      </c>
      <c r="N265" s="240" t="s">
        <v>2491</v>
      </c>
      <c r="O265" s="241">
        <v>10</v>
      </c>
      <c r="P265" s="205">
        <v>4</v>
      </c>
      <c r="Q265" s="241" t="s">
        <v>2489</v>
      </c>
      <c r="R265" s="241" t="s">
        <v>2490</v>
      </c>
      <c r="S265" s="261">
        <v>2767</v>
      </c>
      <c r="T265" s="252">
        <v>1</v>
      </c>
      <c r="U265" s="243" t="s">
        <v>2740</v>
      </c>
      <c r="V265" s="253">
        <v>9.37</v>
      </c>
      <c r="W265" s="566">
        <v>6481.697499999999</v>
      </c>
      <c r="X265" s="567">
        <v>648.16975</v>
      </c>
      <c r="Y265" s="568">
        <v>0.1</v>
      </c>
    </row>
    <row r="266" spans="1:25" s="157" customFormat="1" ht="45.75" thickBot="1">
      <c r="A266" s="477"/>
      <c r="B266" s="411"/>
      <c r="C266" s="411"/>
      <c r="D266" s="411"/>
      <c r="E266" s="411"/>
      <c r="F266" s="420"/>
      <c r="G266" s="418"/>
      <c r="H266" s="418"/>
      <c r="I266" s="464"/>
      <c r="J266" s="437"/>
      <c r="K266" s="185">
        <v>8</v>
      </c>
      <c r="L266" s="185" t="s">
        <v>265</v>
      </c>
      <c r="M266" s="185" t="s">
        <v>229</v>
      </c>
      <c r="N266" s="203" t="s">
        <v>2492</v>
      </c>
      <c r="O266" s="204">
        <v>10</v>
      </c>
      <c r="P266" s="205">
        <v>5</v>
      </c>
      <c r="Q266" s="204" t="s">
        <v>2489</v>
      </c>
      <c r="R266" s="204" t="s">
        <v>2490</v>
      </c>
      <c r="S266" s="260">
        <v>2767</v>
      </c>
      <c r="T266" s="242">
        <v>1</v>
      </c>
      <c r="U266" s="185" t="s">
        <v>2740</v>
      </c>
      <c r="V266" s="207">
        <v>9.37</v>
      </c>
      <c r="W266" s="566">
        <v>6481.697499999999</v>
      </c>
      <c r="X266" s="566">
        <v>648.16975</v>
      </c>
      <c r="Y266" s="571">
        <v>0.1</v>
      </c>
    </row>
    <row r="267" spans="1:25" s="157" customFormat="1" ht="12.75" thickBot="1" thickTop="1">
      <c r="A267" s="328" t="s">
        <v>2563</v>
      </c>
      <c r="B267" s="329"/>
      <c r="C267" s="329"/>
      <c r="D267" s="329"/>
      <c r="E267" s="329"/>
      <c r="F267" s="330"/>
      <c r="G267" s="331"/>
      <c r="H267" s="331"/>
      <c r="I267" s="333"/>
      <c r="J267" s="332"/>
      <c r="K267" s="334"/>
      <c r="L267" s="335"/>
      <c r="M267" s="335"/>
      <c r="N267" s="337"/>
      <c r="O267" s="330"/>
      <c r="P267" s="336"/>
      <c r="Q267" s="337"/>
      <c r="R267" s="337"/>
      <c r="S267" s="338"/>
      <c r="T267" s="335"/>
      <c r="U267" s="335"/>
      <c r="V267" s="339"/>
      <c r="W267" s="548"/>
      <c r="X267" s="548"/>
      <c r="Y267" s="549"/>
    </row>
    <row r="268" spans="1:25" s="3" customFormat="1" ht="23.25" thickTop="1">
      <c r="A268" s="448" t="s">
        <v>2236</v>
      </c>
      <c r="B268" s="451"/>
      <c r="C268" s="454">
        <v>75</v>
      </c>
      <c r="D268" s="451"/>
      <c r="E268" s="454" t="s">
        <v>2715</v>
      </c>
      <c r="F268" s="430" t="s">
        <v>2716</v>
      </c>
      <c r="G268" s="434" t="s">
        <v>266</v>
      </c>
      <c r="H268" s="434" t="s">
        <v>232</v>
      </c>
      <c r="I268" s="439" t="s">
        <v>2266</v>
      </c>
      <c r="J268" s="441">
        <v>8</v>
      </c>
      <c r="K268" s="120">
        <v>1</v>
      </c>
      <c r="L268" s="64" t="s">
        <v>267</v>
      </c>
      <c r="M268" s="64" t="s">
        <v>233</v>
      </c>
      <c r="N268" s="79" t="s">
        <v>2737</v>
      </c>
      <c r="O268" s="59">
        <v>75</v>
      </c>
      <c r="P268" s="60">
        <v>1</v>
      </c>
      <c r="Q268" s="61" t="s">
        <v>2267</v>
      </c>
      <c r="R268" s="136"/>
      <c r="S268" s="127">
        <v>9668</v>
      </c>
      <c r="T268" s="127">
        <v>1</v>
      </c>
      <c r="U268" s="64" t="s">
        <v>2740</v>
      </c>
      <c r="V268" s="63">
        <v>9.37</v>
      </c>
      <c r="W268" s="598">
        <v>15400.1572</v>
      </c>
      <c r="X268" s="599">
        <v>1540.01572</v>
      </c>
      <c r="Y268" s="558">
        <v>0.1</v>
      </c>
    </row>
    <row r="269" spans="1:25" s="3" customFormat="1" ht="33.75">
      <c r="A269" s="449"/>
      <c r="B269" s="452"/>
      <c r="C269" s="452"/>
      <c r="D269" s="452"/>
      <c r="E269" s="452"/>
      <c r="F269" s="431"/>
      <c r="G269" s="435"/>
      <c r="H269" s="435"/>
      <c r="I269" s="483"/>
      <c r="J269" s="442"/>
      <c r="K269" s="121">
        <v>1</v>
      </c>
      <c r="L269" s="72" t="s">
        <v>268</v>
      </c>
      <c r="M269" s="72" t="s">
        <v>234</v>
      </c>
      <c r="N269" s="81" t="s">
        <v>2268</v>
      </c>
      <c r="O269" s="74">
        <v>75</v>
      </c>
      <c r="P269" s="68">
        <v>10</v>
      </c>
      <c r="Q269" s="69" t="s">
        <v>2267</v>
      </c>
      <c r="R269" s="137"/>
      <c r="S269" s="133">
        <v>9668</v>
      </c>
      <c r="T269" s="133">
        <v>1</v>
      </c>
      <c r="U269" s="72" t="s">
        <v>2722</v>
      </c>
      <c r="V269" s="76">
        <v>9.37</v>
      </c>
      <c r="W269" s="600">
        <v>90589.16</v>
      </c>
      <c r="X269" s="601">
        <v>9058.916</v>
      </c>
      <c r="Y269" s="555">
        <v>0.1</v>
      </c>
    </row>
    <row r="270" spans="1:25" s="3" customFormat="1" ht="33.75">
      <c r="A270" s="449"/>
      <c r="B270" s="452"/>
      <c r="C270" s="452"/>
      <c r="D270" s="452"/>
      <c r="E270" s="452"/>
      <c r="F270" s="431"/>
      <c r="G270" s="435"/>
      <c r="H270" s="435"/>
      <c r="I270" s="483"/>
      <c r="J270" s="442"/>
      <c r="K270" s="121">
        <v>1</v>
      </c>
      <c r="L270" s="72" t="s">
        <v>269</v>
      </c>
      <c r="M270" s="72" t="s">
        <v>235</v>
      </c>
      <c r="N270" s="81" t="s">
        <v>2269</v>
      </c>
      <c r="O270" s="74">
        <v>75</v>
      </c>
      <c r="P270" s="68">
        <v>6</v>
      </c>
      <c r="Q270" s="69" t="s">
        <v>2267</v>
      </c>
      <c r="R270" s="137"/>
      <c r="S270" s="133">
        <v>9668</v>
      </c>
      <c r="T270" s="133">
        <v>1</v>
      </c>
      <c r="U270" s="72" t="s">
        <v>2722</v>
      </c>
      <c r="V270" s="76">
        <v>9.37</v>
      </c>
      <c r="W270" s="600">
        <v>90589.16</v>
      </c>
      <c r="X270" s="601">
        <v>54353.49599999999</v>
      </c>
      <c r="Y270" s="555">
        <v>0.6</v>
      </c>
    </row>
    <row r="271" spans="1:25" s="3" customFormat="1" ht="23.25" thickBot="1">
      <c r="A271" s="450"/>
      <c r="B271" s="453"/>
      <c r="C271" s="453"/>
      <c r="D271" s="453"/>
      <c r="E271" s="453"/>
      <c r="F271" s="455"/>
      <c r="G271" s="415"/>
      <c r="H271" s="415"/>
      <c r="I271" s="484"/>
      <c r="J271" s="447"/>
      <c r="K271" s="138">
        <v>1</v>
      </c>
      <c r="L271" s="92" t="s">
        <v>270</v>
      </c>
      <c r="M271" s="92" t="s">
        <v>1129</v>
      </c>
      <c r="N271" s="86" t="s">
        <v>2270</v>
      </c>
      <c r="O271" s="87">
        <v>75</v>
      </c>
      <c r="P271" s="88">
        <v>10</v>
      </c>
      <c r="Q271" s="89" t="s">
        <v>2267</v>
      </c>
      <c r="R271" s="139"/>
      <c r="S271" s="140">
        <v>9668</v>
      </c>
      <c r="T271" s="140">
        <v>1</v>
      </c>
      <c r="U271" s="92" t="s">
        <v>2740</v>
      </c>
      <c r="V271" s="91">
        <v>9.37</v>
      </c>
      <c r="W271" s="602">
        <v>90589.16</v>
      </c>
      <c r="X271" s="603">
        <v>54353.49599999999</v>
      </c>
      <c r="Y271" s="561">
        <v>0.6</v>
      </c>
    </row>
    <row r="272" spans="1:25" s="157" customFormat="1" ht="12.75" thickBot="1" thickTop="1">
      <c r="A272" s="328" t="s">
        <v>2564</v>
      </c>
      <c r="B272" s="329"/>
      <c r="C272" s="329"/>
      <c r="D272" s="329"/>
      <c r="E272" s="329"/>
      <c r="F272" s="330"/>
      <c r="G272" s="331"/>
      <c r="H272" s="331"/>
      <c r="I272" s="333"/>
      <c r="J272" s="332"/>
      <c r="K272" s="334"/>
      <c r="L272" s="335"/>
      <c r="M272" s="335"/>
      <c r="N272" s="337"/>
      <c r="O272" s="330"/>
      <c r="P272" s="336"/>
      <c r="Q272" s="337"/>
      <c r="R272" s="337"/>
      <c r="S272" s="338"/>
      <c r="T272" s="335"/>
      <c r="U272" s="335"/>
      <c r="V272" s="339"/>
      <c r="W272" s="548"/>
      <c r="X272" s="548"/>
      <c r="Y272" s="549"/>
    </row>
    <row r="273" spans="1:25" s="3" customFormat="1" ht="23.25" thickTop="1">
      <c r="A273" s="459" t="s">
        <v>2236</v>
      </c>
      <c r="B273" s="460"/>
      <c r="C273" s="461">
        <v>565</v>
      </c>
      <c r="D273" s="460"/>
      <c r="E273" s="461" t="s">
        <v>2715</v>
      </c>
      <c r="F273" s="431" t="s">
        <v>2716</v>
      </c>
      <c r="G273" s="434" t="s">
        <v>271</v>
      </c>
      <c r="H273" s="434" t="s">
        <v>1130</v>
      </c>
      <c r="I273" s="487" t="s">
        <v>2272</v>
      </c>
      <c r="J273" s="442">
        <v>8</v>
      </c>
      <c r="K273" s="141">
        <v>9</v>
      </c>
      <c r="L273" s="102" t="s">
        <v>272</v>
      </c>
      <c r="M273" s="102" t="s">
        <v>1132</v>
      </c>
      <c r="N273" s="97" t="s">
        <v>2737</v>
      </c>
      <c r="O273" s="142">
        <v>565</v>
      </c>
      <c r="P273" s="98">
        <v>1</v>
      </c>
      <c r="Q273" s="99" t="s">
        <v>2274</v>
      </c>
      <c r="R273" s="99" t="s">
        <v>979</v>
      </c>
      <c r="S273" s="143">
        <v>6</v>
      </c>
      <c r="T273" s="144">
        <v>1</v>
      </c>
      <c r="U273" s="102" t="s">
        <v>2740</v>
      </c>
      <c r="V273" s="101">
        <v>9.37</v>
      </c>
      <c r="W273" s="604">
        <v>9.5574</v>
      </c>
      <c r="X273" s="605">
        <v>0.95574</v>
      </c>
      <c r="Y273" s="606">
        <v>0.1</v>
      </c>
    </row>
    <row r="274" spans="1:25" s="3" customFormat="1" ht="22.5">
      <c r="A274" s="449"/>
      <c r="B274" s="452"/>
      <c r="C274" s="452"/>
      <c r="D274" s="452"/>
      <c r="E274" s="452"/>
      <c r="F274" s="431"/>
      <c r="G274" s="435"/>
      <c r="H274" s="435"/>
      <c r="I274" s="444"/>
      <c r="J274" s="442"/>
      <c r="K274" s="121">
        <v>9</v>
      </c>
      <c r="L274" s="72" t="s">
        <v>273</v>
      </c>
      <c r="M274" s="72" t="s">
        <v>1133</v>
      </c>
      <c r="N274" s="81" t="s">
        <v>2275</v>
      </c>
      <c r="O274" s="145">
        <v>565</v>
      </c>
      <c r="P274" s="68">
        <v>6</v>
      </c>
      <c r="Q274" s="69" t="s">
        <v>2274</v>
      </c>
      <c r="R274" s="69" t="s">
        <v>979</v>
      </c>
      <c r="S274" s="70">
        <v>6</v>
      </c>
      <c r="T274" s="133">
        <v>1</v>
      </c>
      <c r="U274" s="72" t="s">
        <v>2740</v>
      </c>
      <c r="V274" s="76">
        <v>9.37</v>
      </c>
      <c r="W274" s="607">
        <v>1920.66</v>
      </c>
      <c r="X274" s="601">
        <v>192.06600000000003</v>
      </c>
      <c r="Y274" s="555">
        <v>0.1</v>
      </c>
    </row>
    <row r="275" spans="1:25" s="3" customFormat="1" ht="23.25" thickBot="1">
      <c r="A275" s="485"/>
      <c r="B275" s="486"/>
      <c r="C275" s="486"/>
      <c r="D275" s="486"/>
      <c r="E275" s="486"/>
      <c r="F275" s="431"/>
      <c r="G275" s="415"/>
      <c r="H275" s="415"/>
      <c r="I275" s="488"/>
      <c r="J275" s="442"/>
      <c r="K275" s="122">
        <v>9</v>
      </c>
      <c r="L275" s="118" t="s">
        <v>274</v>
      </c>
      <c r="M275" s="118" t="s">
        <v>1134</v>
      </c>
      <c r="N275" s="115" t="s">
        <v>2276</v>
      </c>
      <c r="O275" s="146">
        <v>565</v>
      </c>
      <c r="P275" s="110">
        <v>10</v>
      </c>
      <c r="Q275" s="134" t="s">
        <v>2274</v>
      </c>
      <c r="R275" s="134" t="s">
        <v>979</v>
      </c>
      <c r="S275" s="116">
        <v>6</v>
      </c>
      <c r="T275" s="135">
        <v>1</v>
      </c>
      <c r="U275" s="118" t="s">
        <v>2722</v>
      </c>
      <c r="V275" s="117">
        <v>9.37</v>
      </c>
      <c r="W275" s="608">
        <v>619.44</v>
      </c>
      <c r="X275" s="609">
        <v>371.66399999999993</v>
      </c>
      <c r="Y275" s="610">
        <v>0.6</v>
      </c>
    </row>
    <row r="276" spans="1:25" s="3" customFormat="1" ht="34.5" thickTop="1">
      <c r="A276" s="448" t="s">
        <v>2236</v>
      </c>
      <c r="B276" s="451"/>
      <c r="C276" s="454">
        <v>578</v>
      </c>
      <c r="D276" s="451"/>
      <c r="E276" s="454" t="s">
        <v>2715</v>
      </c>
      <c r="F276" s="430" t="s">
        <v>2716</v>
      </c>
      <c r="G276" s="434" t="s">
        <v>275</v>
      </c>
      <c r="H276" s="434" t="s">
        <v>1131</v>
      </c>
      <c r="I276" s="443" t="s">
        <v>2278</v>
      </c>
      <c r="J276" s="441">
        <v>8</v>
      </c>
      <c r="K276" s="120">
        <v>10</v>
      </c>
      <c r="L276" s="64" t="s">
        <v>276</v>
      </c>
      <c r="M276" s="64" t="s">
        <v>1135</v>
      </c>
      <c r="N276" s="79" t="s">
        <v>2737</v>
      </c>
      <c r="O276" s="147">
        <v>578</v>
      </c>
      <c r="P276" s="60">
        <v>1</v>
      </c>
      <c r="Q276" s="61" t="s">
        <v>2279</v>
      </c>
      <c r="R276" s="61" t="s">
        <v>980</v>
      </c>
      <c r="S276" s="132">
        <v>0</v>
      </c>
      <c r="T276" s="127">
        <v>1</v>
      </c>
      <c r="U276" s="64" t="s">
        <v>2740</v>
      </c>
      <c r="V276" s="63">
        <v>9.37</v>
      </c>
      <c r="W276" s="611">
        <v>0</v>
      </c>
      <c r="X276" s="599">
        <v>0</v>
      </c>
      <c r="Y276" s="558">
        <v>0.1</v>
      </c>
    </row>
    <row r="277" spans="1:25" s="3" customFormat="1" ht="33.75">
      <c r="A277" s="449"/>
      <c r="B277" s="452"/>
      <c r="C277" s="452"/>
      <c r="D277" s="452"/>
      <c r="E277" s="452"/>
      <c r="F277" s="431"/>
      <c r="G277" s="435"/>
      <c r="H277" s="435"/>
      <c r="I277" s="444"/>
      <c r="J277" s="442"/>
      <c r="K277" s="121">
        <v>10</v>
      </c>
      <c r="L277" s="72" t="s">
        <v>277</v>
      </c>
      <c r="M277" s="72" t="s">
        <v>1136</v>
      </c>
      <c r="N277" s="81" t="s">
        <v>2275</v>
      </c>
      <c r="O277" s="145">
        <v>578</v>
      </c>
      <c r="P277" s="68">
        <v>6</v>
      </c>
      <c r="Q277" s="69" t="s">
        <v>2279</v>
      </c>
      <c r="R277" s="69" t="s">
        <v>980</v>
      </c>
      <c r="S277" s="70">
        <v>0</v>
      </c>
      <c r="T277" s="133">
        <v>1</v>
      </c>
      <c r="U277" s="72" t="s">
        <v>2740</v>
      </c>
      <c r="V277" s="76">
        <v>9.37</v>
      </c>
      <c r="W277" s="607">
        <v>0</v>
      </c>
      <c r="X277" s="601">
        <v>0</v>
      </c>
      <c r="Y277" s="555">
        <v>0.1</v>
      </c>
    </row>
    <row r="278" spans="1:25" s="3" customFormat="1" ht="34.5" thickBot="1">
      <c r="A278" s="450"/>
      <c r="B278" s="453"/>
      <c r="C278" s="453"/>
      <c r="D278" s="453"/>
      <c r="E278" s="453"/>
      <c r="F278" s="455"/>
      <c r="G278" s="415"/>
      <c r="H278" s="415"/>
      <c r="I278" s="456"/>
      <c r="J278" s="447"/>
      <c r="K278" s="138">
        <v>10</v>
      </c>
      <c r="L278" s="92" t="s">
        <v>278</v>
      </c>
      <c r="M278" s="92" t="s">
        <v>1137</v>
      </c>
      <c r="N278" s="86" t="s">
        <v>2280</v>
      </c>
      <c r="O278" s="148">
        <v>578</v>
      </c>
      <c r="P278" s="88">
        <v>10</v>
      </c>
      <c r="Q278" s="89" t="s">
        <v>2279</v>
      </c>
      <c r="R278" s="89" t="s">
        <v>980</v>
      </c>
      <c r="S278" s="90">
        <v>0</v>
      </c>
      <c r="T278" s="140">
        <v>1</v>
      </c>
      <c r="U278" s="92" t="s">
        <v>2722</v>
      </c>
      <c r="V278" s="91">
        <v>9.37</v>
      </c>
      <c r="W278" s="612">
        <v>0</v>
      </c>
      <c r="X278" s="603">
        <v>0</v>
      </c>
      <c r="Y278" s="561">
        <v>0.6</v>
      </c>
    </row>
    <row r="279" spans="1:25" s="157" customFormat="1" ht="45.75" thickTop="1">
      <c r="A279" s="476" t="s">
        <v>2713</v>
      </c>
      <c r="B279" s="410"/>
      <c r="C279" s="412">
        <v>566</v>
      </c>
      <c r="D279" s="410"/>
      <c r="E279" s="412" t="s">
        <v>2715</v>
      </c>
      <c r="F279" s="419" t="s">
        <v>2716</v>
      </c>
      <c r="G279" s="416" t="s">
        <v>279</v>
      </c>
      <c r="H279" s="416" t="s">
        <v>240</v>
      </c>
      <c r="I279" s="463" t="s">
        <v>2566</v>
      </c>
      <c r="J279" s="436">
        <v>5</v>
      </c>
      <c r="K279" s="169">
        <v>9</v>
      </c>
      <c r="L279" s="169" t="s">
        <v>280</v>
      </c>
      <c r="M279" s="169" t="s">
        <v>241</v>
      </c>
      <c r="N279" s="170" t="s">
        <v>2737</v>
      </c>
      <c r="O279" s="201">
        <v>566</v>
      </c>
      <c r="P279" s="172">
        <v>1</v>
      </c>
      <c r="Q279" s="171" t="s">
        <v>2567</v>
      </c>
      <c r="R279" s="171" t="s">
        <v>2326</v>
      </c>
      <c r="S279" s="202">
        <v>0</v>
      </c>
      <c r="T279" s="223">
        <v>1</v>
      </c>
      <c r="U279" s="169" t="s">
        <v>2740</v>
      </c>
      <c r="V279" s="175">
        <v>9.37</v>
      </c>
      <c r="W279" s="562">
        <v>0</v>
      </c>
      <c r="X279" s="562">
        <v>0</v>
      </c>
      <c r="Y279" s="563">
        <v>0.1</v>
      </c>
    </row>
    <row r="280" spans="1:25" s="157" customFormat="1" ht="45">
      <c r="A280" s="477"/>
      <c r="B280" s="411"/>
      <c r="C280" s="411"/>
      <c r="D280" s="411"/>
      <c r="E280" s="411"/>
      <c r="F280" s="420"/>
      <c r="G280" s="417"/>
      <c r="H280" s="417"/>
      <c r="I280" s="464"/>
      <c r="J280" s="437"/>
      <c r="K280" s="185">
        <v>9</v>
      </c>
      <c r="L280" s="243" t="s">
        <v>281</v>
      </c>
      <c r="M280" s="243" t="s">
        <v>242</v>
      </c>
      <c r="N280" s="240" t="s">
        <v>2568</v>
      </c>
      <c r="O280" s="241">
        <v>566</v>
      </c>
      <c r="P280" s="205">
        <v>3</v>
      </c>
      <c r="Q280" s="241" t="s">
        <v>2567</v>
      </c>
      <c r="R280" s="241" t="s">
        <v>2326</v>
      </c>
      <c r="S280" s="206">
        <v>0</v>
      </c>
      <c r="T280" s="252">
        <v>1</v>
      </c>
      <c r="U280" s="243" t="s">
        <v>2740</v>
      </c>
      <c r="V280" s="253">
        <v>9.37</v>
      </c>
      <c r="W280" s="566">
        <v>0</v>
      </c>
      <c r="X280" s="567">
        <v>0</v>
      </c>
      <c r="Y280" s="568">
        <v>0.1</v>
      </c>
    </row>
    <row r="281" spans="1:25" s="157" customFormat="1" ht="45.75" thickBot="1">
      <c r="A281" s="477"/>
      <c r="B281" s="411"/>
      <c r="C281" s="411"/>
      <c r="D281" s="411"/>
      <c r="E281" s="411"/>
      <c r="F281" s="420"/>
      <c r="G281" s="418"/>
      <c r="H281" s="418"/>
      <c r="I281" s="464"/>
      <c r="J281" s="437"/>
      <c r="K281" s="185">
        <v>9</v>
      </c>
      <c r="L281" s="185" t="s">
        <v>282</v>
      </c>
      <c r="M281" s="185" t="s">
        <v>243</v>
      </c>
      <c r="N281" s="203" t="s">
        <v>2569</v>
      </c>
      <c r="O281" s="241">
        <v>566</v>
      </c>
      <c r="P281" s="205">
        <v>10</v>
      </c>
      <c r="Q281" s="204" t="s">
        <v>2567</v>
      </c>
      <c r="R281" s="204" t="s">
        <v>2326</v>
      </c>
      <c r="S281" s="206">
        <v>0</v>
      </c>
      <c r="T281" s="242">
        <v>1</v>
      </c>
      <c r="U281" s="185" t="s">
        <v>2740</v>
      </c>
      <c r="V281" s="207">
        <v>9.37</v>
      </c>
      <c r="W281" s="566">
        <v>0</v>
      </c>
      <c r="X281" s="566">
        <v>0</v>
      </c>
      <c r="Y281" s="571">
        <v>0.1</v>
      </c>
    </row>
    <row r="282" spans="1:25" s="157" customFormat="1" ht="34.5" customHeight="1" thickTop="1">
      <c r="A282" s="476" t="s">
        <v>2713</v>
      </c>
      <c r="B282" s="410"/>
      <c r="C282" s="412">
        <v>568</v>
      </c>
      <c r="D282" s="410"/>
      <c r="E282" s="412" t="s">
        <v>2715</v>
      </c>
      <c r="F282" s="419" t="s">
        <v>2716</v>
      </c>
      <c r="G282" s="416" t="s">
        <v>283</v>
      </c>
      <c r="H282" s="416" t="s">
        <v>245</v>
      </c>
      <c r="I282" s="463" t="s">
        <v>2570</v>
      </c>
      <c r="J282" s="436">
        <v>5</v>
      </c>
      <c r="K282" s="169">
        <v>9</v>
      </c>
      <c r="L282" s="169" t="s">
        <v>284</v>
      </c>
      <c r="M282" s="169" t="s">
        <v>246</v>
      </c>
      <c r="N282" s="170" t="s">
        <v>2737</v>
      </c>
      <c r="O282" s="201">
        <v>568</v>
      </c>
      <c r="P282" s="172">
        <v>1</v>
      </c>
      <c r="Q282" s="201" t="s">
        <v>2571</v>
      </c>
      <c r="R282" s="201" t="s">
        <v>2572</v>
      </c>
      <c r="S282" s="202">
        <v>6</v>
      </c>
      <c r="T282" s="223">
        <v>1</v>
      </c>
      <c r="U282" s="169" t="s">
        <v>2740</v>
      </c>
      <c r="V282" s="175">
        <v>9.37</v>
      </c>
      <c r="W282" s="562">
        <v>9.5574</v>
      </c>
      <c r="X282" s="562">
        <v>0.95574</v>
      </c>
      <c r="Y282" s="563">
        <v>0.1</v>
      </c>
    </row>
    <row r="283" spans="1:25" s="157" customFormat="1" ht="33.75">
      <c r="A283" s="477"/>
      <c r="B283" s="411"/>
      <c r="C283" s="411"/>
      <c r="D283" s="411"/>
      <c r="E283" s="411"/>
      <c r="F283" s="420"/>
      <c r="G283" s="417"/>
      <c r="H283" s="417"/>
      <c r="I283" s="464"/>
      <c r="J283" s="437"/>
      <c r="K283" s="185">
        <v>9</v>
      </c>
      <c r="L283" s="243" t="s">
        <v>285</v>
      </c>
      <c r="M283" s="243" t="s">
        <v>247</v>
      </c>
      <c r="N283" s="240" t="s">
        <v>2573</v>
      </c>
      <c r="O283" s="241">
        <v>568</v>
      </c>
      <c r="P283" s="205">
        <v>3</v>
      </c>
      <c r="Q283" s="241" t="s">
        <v>2571</v>
      </c>
      <c r="R283" s="241" t="s">
        <v>2572</v>
      </c>
      <c r="S283" s="206">
        <v>6</v>
      </c>
      <c r="T283" s="252">
        <v>1</v>
      </c>
      <c r="U283" s="243" t="s">
        <v>2722</v>
      </c>
      <c r="V283" s="253">
        <v>9.37</v>
      </c>
      <c r="W283" s="566">
        <v>3001.92</v>
      </c>
      <c r="X283" s="567">
        <v>300.19199999999995</v>
      </c>
      <c r="Y283" s="568">
        <v>0.1</v>
      </c>
    </row>
    <row r="284" spans="1:25" s="157" customFormat="1" ht="33.75">
      <c r="A284" s="477"/>
      <c r="B284" s="411"/>
      <c r="C284" s="411"/>
      <c r="D284" s="411"/>
      <c r="E284" s="411"/>
      <c r="F284" s="420"/>
      <c r="G284" s="417"/>
      <c r="H284" s="417"/>
      <c r="I284" s="464"/>
      <c r="J284" s="437"/>
      <c r="K284" s="185">
        <v>9</v>
      </c>
      <c r="L284" s="185" t="s">
        <v>286</v>
      </c>
      <c r="M284" s="185" t="s">
        <v>248</v>
      </c>
      <c r="N284" s="203" t="s">
        <v>2574</v>
      </c>
      <c r="O284" s="241">
        <v>568</v>
      </c>
      <c r="P284" s="205">
        <v>5</v>
      </c>
      <c r="Q284" s="204" t="s">
        <v>2571</v>
      </c>
      <c r="R284" s="204" t="s">
        <v>2572</v>
      </c>
      <c r="S284" s="206">
        <v>6</v>
      </c>
      <c r="T284" s="242">
        <v>1</v>
      </c>
      <c r="U284" s="185" t="s">
        <v>2722</v>
      </c>
      <c r="V284" s="207">
        <v>9.37</v>
      </c>
      <c r="W284" s="566">
        <v>656.82</v>
      </c>
      <c r="X284" s="566">
        <v>65.682</v>
      </c>
      <c r="Y284" s="571">
        <v>0.1</v>
      </c>
    </row>
    <row r="285" spans="1:25" s="157" customFormat="1" ht="34.5" thickBot="1">
      <c r="A285" s="477"/>
      <c r="B285" s="411"/>
      <c r="C285" s="411"/>
      <c r="D285" s="411"/>
      <c r="E285" s="411"/>
      <c r="F285" s="420"/>
      <c r="G285" s="418"/>
      <c r="H285" s="418"/>
      <c r="I285" s="464"/>
      <c r="J285" s="437"/>
      <c r="K285" s="185">
        <v>9</v>
      </c>
      <c r="L285" s="185" t="s">
        <v>287</v>
      </c>
      <c r="M285" s="185" t="s">
        <v>249</v>
      </c>
      <c r="N285" s="203" t="s">
        <v>2575</v>
      </c>
      <c r="O285" s="204">
        <v>568</v>
      </c>
      <c r="P285" s="205">
        <v>10</v>
      </c>
      <c r="Q285" s="204" t="s">
        <v>2571</v>
      </c>
      <c r="R285" s="241" t="s">
        <v>2572</v>
      </c>
      <c r="S285" s="206">
        <v>6</v>
      </c>
      <c r="T285" s="242">
        <v>1</v>
      </c>
      <c r="U285" s="185" t="s">
        <v>2740</v>
      </c>
      <c r="V285" s="207">
        <v>9.37</v>
      </c>
      <c r="W285" s="564">
        <v>574.62</v>
      </c>
      <c r="X285" s="566">
        <v>57.462</v>
      </c>
      <c r="Y285" s="571">
        <v>0.1</v>
      </c>
    </row>
    <row r="286" spans="1:25" s="157" customFormat="1" ht="34.5" customHeight="1" thickTop="1">
      <c r="A286" s="476" t="s">
        <v>2713</v>
      </c>
      <c r="B286" s="410"/>
      <c r="C286" s="412">
        <v>571</v>
      </c>
      <c r="D286" s="410"/>
      <c r="E286" s="412" t="s">
        <v>2715</v>
      </c>
      <c r="F286" s="419" t="s">
        <v>2716</v>
      </c>
      <c r="G286" s="416" t="s">
        <v>916</v>
      </c>
      <c r="H286" s="416" t="s">
        <v>252</v>
      </c>
      <c r="I286" s="463" t="s">
        <v>2576</v>
      </c>
      <c r="J286" s="436">
        <v>5</v>
      </c>
      <c r="K286" s="169">
        <v>9</v>
      </c>
      <c r="L286" s="169" t="s">
        <v>288</v>
      </c>
      <c r="M286" s="169" t="s">
        <v>253</v>
      </c>
      <c r="N286" s="170" t="s">
        <v>2737</v>
      </c>
      <c r="O286" s="201">
        <v>571</v>
      </c>
      <c r="P286" s="172">
        <v>1</v>
      </c>
      <c r="Q286" s="201" t="s">
        <v>2577</v>
      </c>
      <c r="R286" s="201" t="s">
        <v>2286</v>
      </c>
      <c r="S286" s="202">
        <v>6</v>
      </c>
      <c r="T286" s="223">
        <v>1</v>
      </c>
      <c r="U286" s="169" t="s">
        <v>2740</v>
      </c>
      <c r="V286" s="175">
        <v>9.37</v>
      </c>
      <c r="W286" s="562">
        <v>9.5574</v>
      </c>
      <c r="X286" s="562">
        <v>0.95574</v>
      </c>
      <c r="Y286" s="563">
        <v>0.1</v>
      </c>
    </row>
    <row r="287" spans="1:25" s="157" customFormat="1" ht="34.5" customHeight="1">
      <c r="A287" s="477"/>
      <c r="B287" s="411"/>
      <c r="C287" s="411"/>
      <c r="D287" s="411"/>
      <c r="E287" s="411"/>
      <c r="F287" s="420"/>
      <c r="G287" s="417"/>
      <c r="H287" s="417"/>
      <c r="I287" s="464"/>
      <c r="J287" s="437"/>
      <c r="K287" s="466">
        <v>9</v>
      </c>
      <c r="L287" s="243" t="s">
        <v>289</v>
      </c>
      <c r="M287" s="243" t="s">
        <v>254</v>
      </c>
      <c r="N287" s="240" t="s">
        <v>1969</v>
      </c>
      <c r="O287" s="241">
        <v>571</v>
      </c>
      <c r="P287" s="205">
        <v>3</v>
      </c>
      <c r="Q287" s="241" t="s">
        <v>2577</v>
      </c>
      <c r="R287" s="241" t="s">
        <v>2286</v>
      </c>
      <c r="S287" s="206">
        <v>6</v>
      </c>
      <c r="T287" s="252">
        <v>1</v>
      </c>
      <c r="U287" s="243" t="s">
        <v>2722</v>
      </c>
      <c r="V287" s="253">
        <v>9.37</v>
      </c>
      <c r="W287" s="566">
        <v>801</v>
      </c>
      <c r="X287" s="567">
        <v>80.1</v>
      </c>
      <c r="Y287" s="568">
        <v>0.1</v>
      </c>
    </row>
    <row r="288" spans="1:25" s="157" customFormat="1" ht="34.5" thickBot="1">
      <c r="A288" s="478"/>
      <c r="B288" s="479"/>
      <c r="C288" s="479"/>
      <c r="D288" s="479"/>
      <c r="E288" s="479"/>
      <c r="F288" s="420"/>
      <c r="G288" s="418"/>
      <c r="H288" s="418"/>
      <c r="I288" s="465"/>
      <c r="J288" s="437"/>
      <c r="K288" s="467"/>
      <c r="L288" s="192" t="s">
        <v>290</v>
      </c>
      <c r="M288" s="192" t="s">
        <v>1138</v>
      </c>
      <c r="N288" s="262" t="s">
        <v>2578</v>
      </c>
      <c r="O288" s="263">
        <v>571</v>
      </c>
      <c r="P288" s="264">
        <v>3</v>
      </c>
      <c r="Q288" s="268" t="s">
        <v>2577</v>
      </c>
      <c r="R288" s="268" t="s">
        <v>2286</v>
      </c>
      <c r="S288" s="289">
        <v>6</v>
      </c>
      <c r="T288" s="265">
        <v>1</v>
      </c>
      <c r="U288" s="192" t="s">
        <v>2722</v>
      </c>
      <c r="V288" s="266">
        <v>9.37</v>
      </c>
      <c r="W288" s="567">
        <v>4238.04</v>
      </c>
      <c r="X288" s="567">
        <v>423.80400000000003</v>
      </c>
      <c r="Y288" s="591">
        <v>0.1</v>
      </c>
    </row>
    <row r="289" spans="1:25" s="157" customFormat="1" ht="23.25" customHeight="1" thickTop="1">
      <c r="A289" s="476" t="s">
        <v>2713</v>
      </c>
      <c r="B289" s="410"/>
      <c r="C289" s="412">
        <v>572</v>
      </c>
      <c r="D289" s="410"/>
      <c r="E289" s="412" t="s">
        <v>2715</v>
      </c>
      <c r="F289" s="419" t="s">
        <v>2716</v>
      </c>
      <c r="G289" s="416" t="s">
        <v>291</v>
      </c>
      <c r="H289" s="416" t="s">
        <v>255</v>
      </c>
      <c r="I289" s="463" t="s">
        <v>2579</v>
      </c>
      <c r="J289" s="436">
        <v>3</v>
      </c>
      <c r="K289" s="169">
        <v>9</v>
      </c>
      <c r="L289" s="169" t="s">
        <v>292</v>
      </c>
      <c r="M289" s="169" t="s">
        <v>256</v>
      </c>
      <c r="N289" s="170" t="s">
        <v>2737</v>
      </c>
      <c r="O289" s="201">
        <v>572</v>
      </c>
      <c r="P289" s="172">
        <v>1</v>
      </c>
      <c r="Q289" s="201" t="s">
        <v>2580</v>
      </c>
      <c r="R289" s="256" t="s">
        <v>2326</v>
      </c>
      <c r="S289" s="202">
        <v>0</v>
      </c>
      <c r="T289" s="223">
        <v>1</v>
      </c>
      <c r="U289" s="169" t="s">
        <v>2740</v>
      </c>
      <c r="V289" s="175">
        <v>9.37</v>
      </c>
      <c r="W289" s="562">
        <v>0</v>
      </c>
      <c r="X289" s="562">
        <v>0</v>
      </c>
      <c r="Y289" s="563">
        <v>0.1</v>
      </c>
    </row>
    <row r="290" spans="1:25" s="157" customFormat="1" ht="33.75">
      <c r="A290" s="480"/>
      <c r="B290" s="481"/>
      <c r="C290" s="482"/>
      <c r="D290" s="481"/>
      <c r="E290" s="482"/>
      <c r="F290" s="420"/>
      <c r="G290" s="417"/>
      <c r="H290" s="417"/>
      <c r="I290" s="470"/>
      <c r="J290" s="437"/>
      <c r="K290" s="469">
        <v>9</v>
      </c>
      <c r="L290" s="177" t="s">
        <v>293</v>
      </c>
      <c r="M290" s="177" t="s">
        <v>257</v>
      </c>
      <c r="N290" s="178" t="s">
        <v>2581</v>
      </c>
      <c r="O290" s="239">
        <v>572</v>
      </c>
      <c r="P290" s="180">
        <v>10</v>
      </c>
      <c r="Q290" s="239" t="s">
        <v>2580</v>
      </c>
      <c r="R290" s="239" t="s">
        <v>2326</v>
      </c>
      <c r="S290" s="261">
        <v>0</v>
      </c>
      <c r="T290" s="228">
        <v>1</v>
      </c>
      <c r="U290" s="177" t="s">
        <v>2722</v>
      </c>
      <c r="V290" s="183">
        <v>9.37</v>
      </c>
      <c r="W290" s="564">
        <v>0</v>
      </c>
      <c r="X290" s="590">
        <v>0</v>
      </c>
      <c r="Y290" s="565">
        <v>0.1</v>
      </c>
    </row>
    <row r="291" spans="1:25" s="157" customFormat="1" ht="45">
      <c r="A291" s="477"/>
      <c r="B291" s="411"/>
      <c r="C291" s="411"/>
      <c r="D291" s="411"/>
      <c r="E291" s="411"/>
      <c r="F291" s="420"/>
      <c r="G291" s="417"/>
      <c r="H291" s="417"/>
      <c r="I291" s="464"/>
      <c r="J291" s="437"/>
      <c r="K291" s="469"/>
      <c r="L291" s="243" t="s">
        <v>294</v>
      </c>
      <c r="M291" s="243" t="s">
        <v>1139</v>
      </c>
      <c r="N291" s="240" t="s">
        <v>2582</v>
      </c>
      <c r="O291" s="241">
        <v>572</v>
      </c>
      <c r="P291" s="205">
        <v>3</v>
      </c>
      <c r="Q291" s="241" t="s">
        <v>2580</v>
      </c>
      <c r="R291" s="241" t="s">
        <v>2326</v>
      </c>
      <c r="S291" s="261">
        <v>0</v>
      </c>
      <c r="T291" s="252">
        <v>1</v>
      </c>
      <c r="U291" s="243" t="s">
        <v>2722</v>
      </c>
      <c r="V291" s="253">
        <v>9.37</v>
      </c>
      <c r="W291" s="566">
        <v>0</v>
      </c>
      <c r="X291" s="567">
        <v>0</v>
      </c>
      <c r="Y291" s="568">
        <v>0.1</v>
      </c>
    </row>
    <row r="292" spans="1:25" s="157" customFormat="1" ht="57" thickBot="1">
      <c r="A292" s="495"/>
      <c r="B292" s="494"/>
      <c r="C292" s="494"/>
      <c r="D292" s="494"/>
      <c r="E292" s="494"/>
      <c r="F292" s="421"/>
      <c r="G292" s="418"/>
      <c r="H292" s="418"/>
      <c r="I292" s="471"/>
      <c r="J292" s="438"/>
      <c r="K292" s="193">
        <v>9</v>
      </c>
      <c r="L292" s="193" t="s">
        <v>295</v>
      </c>
      <c r="M292" s="193" t="s">
        <v>1140</v>
      </c>
      <c r="N292" s="281" t="s">
        <v>2583</v>
      </c>
      <c r="O292" s="195">
        <v>572</v>
      </c>
      <c r="P292" s="196">
        <v>11</v>
      </c>
      <c r="Q292" s="273" t="s">
        <v>2580</v>
      </c>
      <c r="R292" s="273" t="s">
        <v>2326</v>
      </c>
      <c r="S292" s="260">
        <v>0</v>
      </c>
      <c r="T292" s="231">
        <v>1</v>
      </c>
      <c r="U292" s="193" t="s">
        <v>2722</v>
      </c>
      <c r="V292" s="199">
        <v>9.37</v>
      </c>
      <c r="W292" s="569">
        <v>0</v>
      </c>
      <c r="X292" s="569">
        <v>0</v>
      </c>
      <c r="Y292" s="570">
        <v>0.1</v>
      </c>
    </row>
    <row r="293" spans="1:25" s="157" customFormat="1" ht="12.75" thickBot="1" thickTop="1">
      <c r="A293" s="328" t="s">
        <v>2584</v>
      </c>
      <c r="B293" s="329"/>
      <c r="C293" s="329"/>
      <c r="D293" s="329"/>
      <c r="E293" s="329"/>
      <c r="F293" s="330"/>
      <c r="G293" s="331"/>
      <c r="H293" s="331"/>
      <c r="I293" s="333"/>
      <c r="J293" s="332"/>
      <c r="K293" s="334"/>
      <c r="L293" s="335"/>
      <c r="M293" s="335"/>
      <c r="N293" s="337"/>
      <c r="O293" s="330"/>
      <c r="P293" s="336"/>
      <c r="Q293" s="337"/>
      <c r="R293" s="337"/>
      <c r="S293" s="338"/>
      <c r="T293" s="335"/>
      <c r="U293" s="335"/>
      <c r="V293" s="339"/>
      <c r="W293" s="548"/>
      <c r="X293" s="548"/>
      <c r="Y293" s="549"/>
    </row>
    <row r="294" spans="1:25" s="157" customFormat="1" ht="23.25" customHeight="1" thickTop="1">
      <c r="A294" s="476" t="s">
        <v>2713</v>
      </c>
      <c r="B294" s="410"/>
      <c r="C294" s="412">
        <v>677</v>
      </c>
      <c r="D294" s="410"/>
      <c r="E294" s="412" t="s">
        <v>2715</v>
      </c>
      <c r="F294" s="419" t="s">
        <v>2716</v>
      </c>
      <c r="G294" s="416" t="s">
        <v>296</v>
      </c>
      <c r="H294" s="416" t="s">
        <v>258</v>
      </c>
      <c r="I294" s="463" t="s">
        <v>2586</v>
      </c>
      <c r="J294" s="436">
        <v>8</v>
      </c>
      <c r="K294" s="169">
        <v>11</v>
      </c>
      <c r="L294" s="169" t="s">
        <v>297</v>
      </c>
      <c r="M294" s="169" t="s">
        <v>259</v>
      </c>
      <c r="N294" s="170" t="s">
        <v>2737</v>
      </c>
      <c r="O294" s="201">
        <v>677</v>
      </c>
      <c r="P294" s="172">
        <v>1</v>
      </c>
      <c r="Q294" s="201" t="s">
        <v>2587</v>
      </c>
      <c r="R294" s="201" t="s">
        <v>2286</v>
      </c>
      <c r="S294" s="202">
        <v>18</v>
      </c>
      <c r="T294" s="223">
        <v>1</v>
      </c>
      <c r="U294" s="169" t="s">
        <v>2740</v>
      </c>
      <c r="V294" s="175">
        <v>9.37</v>
      </c>
      <c r="W294" s="562">
        <v>28.6722</v>
      </c>
      <c r="X294" s="562">
        <v>17.203319999999998</v>
      </c>
      <c r="Y294" s="563">
        <v>0.6</v>
      </c>
    </row>
    <row r="295" spans="1:25" s="157" customFormat="1" ht="105" customHeight="1" thickBot="1">
      <c r="A295" s="477"/>
      <c r="B295" s="411"/>
      <c r="C295" s="411"/>
      <c r="D295" s="411"/>
      <c r="E295" s="411"/>
      <c r="F295" s="420"/>
      <c r="G295" s="417"/>
      <c r="H295" s="417"/>
      <c r="I295" s="464"/>
      <c r="J295" s="437"/>
      <c r="K295" s="185">
        <v>11</v>
      </c>
      <c r="L295" s="243" t="s">
        <v>298</v>
      </c>
      <c r="M295" s="243" t="s">
        <v>260</v>
      </c>
      <c r="N295" s="325" t="s">
        <v>2588</v>
      </c>
      <c r="O295" s="241">
        <v>677</v>
      </c>
      <c r="P295" s="205">
        <v>10</v>
      </c>
      <c r="Q295" s="241" t="s">
        <v>2587</v>
      </c>
      <c r="R295" s="241" t="s">
        <v>2286</v>
      </c>
      <c r="S295" s="206">
        <v>18</v>
      </c>
      <c r="T295" s="252">
        <v>1</v>
      </c>
      <c r="U295" s="243" t="s">
        <v>2722</v>
      </c>
      <c r="V295" s="253">
        <v>9.37</v>
      </c>
      <c r="W295" s="566">
        <v>2957.76</v>
      </c>
      <c r="X295" s="567">
        <v>1774.6559999999997</v>
      </c>
      <c r="Y295" s="568">
        <v>0.6</v>
      </c>
    </row>
    <row r="296" spans="1:25" s="157" customFormat="1" ht="12.75" thickBot="1" thickTop="1">
      <c r="A296" s="328" t="s">
        <v>2585</v>
      </c>
      <c r="B296" s="329"/>
      <c r="C296" s="329"/>
      <c r="D296" s="329"/>
      <c r="E296" s="329"/>
      <c r="F296" s="330"/>
      <c r="G296" s="331"/>
      <c r="H296" s="331"/>
      <c r="I296" s="333"/>
      <c r="J296" s="332"/>
      <c r="K296" s="334"/>
      <c r="L296" s="335"/>
      <c r="M296" s="335"/>
      <c r="N296" s="337"/>
      <c r="O296" s="330"/>
      <c r="P296" s="336"/>
      <c r="Q296" s="337"/>
      <c r="R296" s="337"/>
      <c r="S296" s="338"/>
      <c r="T296" s="335"/>
      <c r="U296" s="335"/>
      <c r="V296" s="339"/>
      <c r="W296" s="548"/>
      <c r="X296" s="548"/>
      <c r="Y296" s="549"/>
    </row>
    <row r="297" spans="1:25" s="157" customFormat="1" ht="57" thickTop="1">
      <c r="A297" s="480" t="s">
        <v>2713</v>
      </c>
      <c r="B297" s="481"/>
      <c r="C297" s="482">
        <v>385</v>
      </c>
      <c r="D297" s="481"/>
      <c r="E297" s="482" t="s">
        <v>2715</v>
      </c>
      <c r="F297" s="420" t="s">
        <v>2716</v>
      </c>
      <c r="G297" s="416" t="s">
        <v>299</v>
      </c>
      <c r="H297" s="416" t="s">
        <v>262</v>
      </c>
      <c r="I297" s="470" t="s">
        <v>2547</v>
      </c>
      <c r="J297" s="437">
        <v>3</v>
      </c>
      <c r="K297" s="177">
        <v>5</v>
      </c>
      <c r="L297" s="177" t="s">
        <v>300</v>
      </c>
      <c r="M297" s="177" t="s">
        <v>263</v>
      </c>
      <c r="N297" s="178" t="s">
        <v>2737</v>
      </c>
      <c r="O297" s="239">
        <v>385</v>
      </c>
      <c r="P297" s="172">
        <v>1</v>
      </c>
      <c r="Q297" s="239" t="s">
        <v>2548</v>
      </c>
      <c r="R297" s="239" t="s">
        <v>2549</v>
      </c>
      <c r="S297" s="260">
        <v>8433</v>
      </c>
      <c r="T297" s="228">
        <v>1</v>
      </c>
      <c r="U297" s="177" t="s">
        <v>2740</v>
      </c>
      <c r="V297" s="183">
        <v>9.37</v>
      </c>
      <c r="W297" s="564">
        <v>13432.9257</v>
      </c>
      <c r="X297" s="564">
        <v>1343.29257</v>
      </c>
      <c r="Y297" s="565">
        <v>0.1</v>
      </c>
    </row>
    <row r="298" spans="1:25" s="157" customFormat="1" ht="56.25">
      <c r="A298" s="477"/>
      <c r="B298" s="411"/>
      <c r="C298" s="411"/>
      <c r="D298" s="411"/>
      <c r="E298" s="411"/>
      <c r="F298" s="420"/>
      <c r="G298" s="417"/>
      <c r="H298" s="417"/>
      <c r="I298" s="464"/>
      <c r="J298" s="437"/>
      <c r="K298" s="185">
        <v>5</v>
      </c>
      <c r="L298" s="243" t="s">
        <v>301</v>
      </c>
      <c r="M298" s="243" t="s">
        <v>264</v>
      </c>
      <c r="N298" s="240" t="s">
        <v>2550</v>
      </c>
      <c r="O298" s="241">
        <v>385</v>
      </c>
      <c r="P298" s="205">
        <v>4</v>
      </c>
      <c r="Q298" s="241" t="s">
        <v>2548</v>
      </c>
      <c r="R298" s="241" t="s">
        <v>2549</v>
      </c>
      <c r="S298" s="206">
        <v>8433</v>
      </c>
      <c r="T298" s="252">
        <v>1</v>
      </c>
      <c r="U298" s="243" t="s">
        <v>2722</v>
      </c>
      <c r="V298" s="253">
        <v>9.37</v>
      </c>
      <c r="W298" s="566">
        <v>79438.86</v>
      </c>
      <c r="X298" s="567">
        <v>7943.886</v>
      </c>
      <c r="Y298" s="568">
        <v>0.1</v>
      </c>
    </row>
    <row r="299" spans="1:25" s="157" customFormat="1" ht="57" thickBot="1">
      <c r="A299" s="477"/>
      <c r="B299" s="411"/>
      <c r="C299" s="411"/>
      <c r="D299" s="411"/>
      <c r="E299" s="411"/>
      <c r="F299" s="420"/>
      <c r="G299" s="418"/>
      <c r="H299" s="418"/>
      <c r="I299" s="464"/>
      <c r="J299" s="437"/>
      <c r="K299" s="185">
        <v>5</v>
      </c>
      <c r="L299" s="185" t="s">
        <v>302</v>
      </c>
      <c r="M299" s="185" t="s">
        <v>265</v>
      </c>
      <c r="N299" s="203" t="s">
        <v>2551</v>
      </c>
      <c r="O299" s="204">
        <v>385</v>
      </c>
      <c r="P299" s="205">
        <v>10</v>
      </c>
      <c r="Q299" s="204" t="s">
        <v>2548</v>
      </c>
      <c r="R299" s="204" t="s">
        <v>2549</v>
      </c>
      <c r="S299" s="206">
        <v>8433</v>
      </c>
      <c r="T299" s="242">
        <v>1</v>
      </c>
      <c r="U299" s="185" t="s">
        <v>2722</v>
      </c>
      <c r="V299" s="207">
        <v>9.37</v>
      </c>
      <c r="W299" s="566">
        <v>39508.604999999996</v>
      </c>
      <c r="X299" s="566">
        <v>3950.8605</v>
      </c>
      <c r="Y299" s="571">
        <v>0.1</v>
      </c>
    </row>
    <row r="300" spans="1:25" s="157" customFormat="1" ht="23.25" customHeight="1" thickTop="1">
      <c r="A300" s="476" t="s">
        <v>2713</v>
      </c>
      <c r="B300" s="410"/>
      <c r="C300" s="412">
        <v>386</v>
      </c>
      <c r="D300" s="410"/>
      <c r="E300" s="412" t="s">
        <v>2715</v>
      </c>
      <c r="F300" s="419" t="s">
        <v>2716</v>
      </c>
      <c r="G300" s="416" t="s">
        <v>303</v>
      </c>
      <c r="H300" s="416" t="s">
        <v>266</v>
      </c>
      <c r="I300" s="463" t="s">
        <v>1141</v>
      </c>
      <c r="J300" s="436">
        <v>2</v>
      </c>
      <c r="K300" s="169">
        <v>5</v>
      </c>
      <c r="L300" s="169" t="s">
        <v>304</v>
      </c>
      <c r="M300" s="169" t="s">
        <v>267</v>
      </c>
      <c r="N300" s="170" t="s">
        <v>2737</v>
      </c>
      <c r="O300" s="201">
        <v>386</v>
      </c>
      <c r="P300" s="172">
        <v>1</v>
      </c>
      <c r="Q300" s="201" t="s">
        <v>2552</v>
      </c>
      <c r="R300" s="327" t="s">
        <v>2553</v>
      </c>
      <c r="S300" s="202">
        <v>8433</v>
      </c>
      <c r="T300" s="223">
        <v>1</v>
      </c>
      <c r="U300" s="169" t="s">
        <v>2740</v>
      </c>
      <c r="V300" s="175">
        <v>9.37</v>
      </c>
      <c r="W300" s="562">
        <v>13432.9257</v>
      </c>
      <c r="X300" s="562">
        <v>1343.29257</v>
      </c>
      <c r="Y300" s="563">
        <v>0.1</v>
      </c>
    </row>
    <row r="301" spans="1:25" s="157" customFormat="1" ht="33.75">
      <c r="A301" s="477"/>
      <c r="B301" s="411"/>
      <c r="C301" s="411"/>
      <c r="D301" s="411"/>
      <c r="E301" s="411"/>
      <c r="F301" s="420"/>
      <c r="G301" s="417"/>
      <c r="H301" s="417"/>
      <c r="I301" s="464"/>
      <c r="J301" s="437"/>
      <c r="K301" s="185">
        <v>5</v>
      </c>
      <c r="L301" s="243" t="s">
        <v>305</v>
      </c>
      <c r="M301" s="243" t="s">
        <v>268</v>
      </c>
      <c r="N301" s="240" t="s">
        <v>2554</v>
      </c>
      <c r="O301" s="241">
        <v>386</v>
      </c>
      <c r="P301" s="205">
        <v>3</v>
      </c>
      <c r="Q301" s="241" t="s">
        <v>2552</v>
      </c>
      <c r="R301" s="241" t="s">
        <v>2553</v>
      </c>
      <c r="S301" s="206">
        <v>8433</v>
      </c>
      <c r="T301" s="252">
        <v>1</v>
      </c>
      <c r="U301" s="243" t="s">
        <v>2722</v>
      </c>
      <c r="V301" s="253">
        <v>9.37</v>
      </c>
      <c r="W301" s="566">
        <v>160142.67</v>
      </c>
      <c r="X301" s="567">
        <v>16014.267</v>
      </c>
      <c r="Y301" s="568">
        <v>0.1</v>
      </c>
    </row>
    <row r="302" spans="1:25" s="157" customFormat="1" ht="56.25">
      <c r="A302" s="477"/>
      <c r="B302" s="411"/>
      <c r="C302" s="411"/>
      <c r="D302" s="411"/>
      <c r="E302" s="411"/>
      <c r="F302" s="420"/>
      <c r="G302" s="417"/>
      <c r="H302" s="417"/>
      <c r="I302" s="464"/>
      <c r="J302" s="437"/>
      <c r="K302" s="466">
        <v>5</v>
      </c>
      <c r="L302" s="243" t="s">
        <v>306</v>
      </c>
      <c r="M302" s="243" t="s">
        <v>269</v>
      </c>
      <c r="N302" s="240" t="s">
        <v>2555</v>
      </c>
      <c r="O302" s="241">
        <v>386</v>
      </c>
      <c r="P302" s="205">
        <v>10</v>
      </c>
      <c r="Q302" s="241" t="s">
        <v>2552</v>
      </c>
      <c r="R302" s="241" t="s">
        <v>2553</v>
      </c>
      <c r="S302" s="206">
        <v>8433</v>
      </c>
      <c r="T302" s="252">
        <v>1</v>
      </c>
      <c r="U302" s="243" t="s">
        <v>2722</v>
      </c>
      <c r="V302" s="253">
        <v>9.37</v>
      </c>
      <c r="W302" s="566">
        <v>39930.255</v>
      </c>
      <c r="X302" s="567">
        <v>3993.0254999999997</v>
      </c>
      <c r="Y302" s="568">
        <v>0.1</v>
      </c>
    </row>
    <row r="303" spans="1:25" s="157" customFormat="1" ht="33.75">
      <c r="A303" s="477"/>
      <c r="B303" s="411"/>
      <c r="C303" s="411"/>
      <c r="D303" s="411"/>
      <c r="E303" s="411"/>
      <c r="F303" s="420"/>
      <c r="G303" s="417"/>
      <c r="H303" s="417"/>
      <c r="I303" s="464"/>
      <c r="J303" s="437"/>
      <c r="K303" s="467"/>
      <c r="L303" s="243" t="s">
        <v>307</v>
      </c>
      <c r="M303" s="243" t="s">
        <v>270</v>
      </c>
      <c r="N303" s="240" t="s">
        <v>2556</v>
      </c>
      <c r="O303" s="241">
        <v>386</v>
      </c>
      <c r="P303" s="205">
        <v>3</v>
      </c>
      <c r="Q303" s="241" t="s">
        <v>2552</v>
      </c>
      <c r="R303" s="241" t="s">
        <v>2553</v>
      </c>
      <c r="S303" s="206">
        <v>8433</v>
      </c>
      <c r="T303" s="252">
        <v>1</v>
      </c>
      <c r="U303" s="243" t="s">
        <v>2722</v>
      </c>
      <c r="V303" s="253">
        <v>9.37</v>
      </c>
      <c r="W303" s="566">
        <v>17075813.04</v>
      </c>
      <c r="X303" s="567">
        <v>1707581.304</v>
      </c>
      <c r="Y303" s="568">
        <v>0.1</v>
      </c>
    </row>
    <row r="304" spans="1:25" s="157" customFormat="1" ht="22.5">
      <c r="A304" s="477"/>
      <c r="B304" s="411"/>
      <c r="C304" s="411"/>
      <c r="D304" s="411"/>
      <c r="E304" s="411"/>
      <c r="F304" s="420"/>
      <c r="G304" s="417"/>
      <c r="H304" s="417"/>
      <c r="I304" s="464"/>
      <c r="J304" s="437"/>
      <c r="K304" s="468"/>
      <c r="L304" s="185" t="s">
        <v>308</v>
      </c>
      <c r="M304" s="185" t="s">
        <v>1142</v>
      </c>
      <c r="N304" s="203" t="s">
        <v>1969</v>
      </c>
      <c r="O304" s="204">
        <v>386</v>
      </c>
      <c r="P304" s="205">
        <v>5</v>
      </c>
      <c r="Q304" s="204" t="s">
        <v>2552</v>
      </c>
      <c r="R304" s="204" t="s">
        <v>2553</v>
      </c>
      <c r="S304" s="206">
        <v>8433</v>
      </c>
      <c r="T304" s="242">
        <v>1</v>
      </c>
      <c r="U304" s="185" t="s">
        <v>2722</v>
      </c>
      <c r="V304" s="207">
        <v>9.37</v>
      </c>
      <c r="W304" s="566">
        <v>1048053.24</v>
      </c>
      <c r="X304" s="566">
        <v>104805.324</v>
      </c>
      <c r="Y304" s="571">
        <v>0.1</v>
      </c>
    </row>
    <row r="305" spans="1:25" s="157" customFormat="1" ht="23.25" thickBot="1">
      <c r="A305" s="477"/>
      <c r="B305" s="411"/>
      <c r="C305" s="411"/>
      <c r="D305" s="411"/>
      <c r="E305" s="411"/>
      <c r="F305" s="420"/>
      <c r="G305" s="418"/>
      <c r="H305" s="418"/>
      <c r="I305" s="464"/>
      <c r="J305" s="437"/>
      <c r="K305" s="185">
        <v>5</v>
      </c>
      <c r="L305" s="185" t="s">
        <v>309</v>
      </c>
      <c r="M305" s="185" t="s">
        <v>1143</v>
      </c>
      <c r="N305" s="203" t="s">
        <v>1885</v>
      </c>
      <c r="O305" s="241">
        <v>386</v>
      </c>
      <c r="P305" s="205">
        <v>3</v>
      </c>
      <c r="Q305" s="241" t="s">
        <v>2552</v>
      </c>
      <c r="R305" s="241" t="s">
        <v>2553</v>
      </c>
      <c r="S305" s="206">
        <v>8433</v>
      </c>
      <c r="T305" s="242">
        <v>1</v>
      </c>
      <c r="U305" s="185" t="s">
        <v>2722</v>
      </c>
      <c r="V305" s="207">
        <v>9.37</v>
      </c>
      <c r="W305" s="564">
        <v>5956565.220000001</v>
      </c>
      <c r="X305" s="566">
        <v>595656.5220000001</v>
      </c>
      <c r="Y305" s="571">
        <v>0.1</v>
      </c>
    </row>
    <row r="306" spans="1:25" s="157" customFormat="1" ht="23.25" customHeight="1" thickTop="1">
      <c r="A306" s="476" t="s">
        <v>2713</v>
      </c>
      <c r="B306" s="410"/>
      <c r="C306" s="412">
        <v>387</v>
      </c>
      <c r="D306" s="410"/>
      <c r="E306" s="412" t="s">
        <v>2715</v>
      </c>
      <c r="F306" s="419" t="s">
        <v>2716</v>
      </c>
      <c r="G306" s="416" t="s">
        <v>310</v>
      </c>
      <c r="H306" s="416" t="s">
        <v>271</v>
      </c>
      <c r="I306" s="463" t="s">
        <v>2557</v>
      </c>
      <c r="J306" s="436">
        <v>8</v>
      </c>
      <c r="K306" s="169">
        <v>5</v>
      </c>
      <c r="L306" s="169" t="s">
        <v>311</v>
      </c>
      <c r="M306" s="169" t="s">
        <v>272</v>
      </c>
      <c r="N306" s="170" t="s">
        <v>2737</v>
      </c>
      <c r="O306" s="201">
        <v>387</v>
      </c>
      <c r="P306" s="172">
        <v>1</v>
      </c>
      <c r="Q306" s="201" t="s">
        <v>2558</v>
      </c>
      <c r="R306" s="201" t="s">
        <v>2553</v>
      </c>
      <c r="S306" s="202">
        <v>8433</v>
      </c>
      <c r="T306" s="223">
        <v>1</v>
      </c>
      <c r="U306" s="169" t="s">
        <v>2740</v>
      </c>
      <c r="V306" s="175">
        <v>9.37</v>
      </c>
      <c r="W306" s="562">
        <v>13432.9257</v>
      </c>
      <c r="X306" s="562">
        <v>8059.7554199999995</v>
      </c>
      <c r="Y306" s="563">
        <v>0.6</v>
      </c>
    </row>
    <row r="307" spans="1:25" s="157" customFormat="1" ht="95.25" customHeight="1" thickBot="1">
      <c r="A307" s="477"/>
      <c r="B307" s="411"/>
      <c r="C307" s="411"/>
      <c r="D307" s="411"/>
      <c r="E307" s="411"/>
      <c r="F307" s="420"/>
      <c r="G307" s="417"/>
      <c r="H307" s="417"/>
      <c r="I307" s="464"/>
      <c r="J307" s="437"/>
      <c r="K307" s="185">
        <v>5</v>
      </c>
      <c r="L307" s="243" t="s">
        <v>312</v>
      </c>
      <c r="M307" s="243" t="s">
        <v>273</v>
      </c>
      <c r="N307" s="240" t="s">
        <v>2559</v>
      </c>
      <c r="O307" s="241">
        <v>387</v>
      </c>
      <c r="P307" s="205">
        <v>6</v>
      </c>
      <c r="Q307" s="241" t="s">
        <v>2558</v>
      </c>
      <c r="R307" s="241" t="s">
        <v>2553</v>
      </c>
      <c r="S307" s="206">
        <v>8433</v>
      </c>
      <c r="T307" s="252">
        <v>1</v>
      </c>
      <c r="U307" s="243" t="s">
        <v>2722</v>
      </c>
      <c r="V307" s="253">
        <v>9.37</v>
      </c>
      <c r="W307" s="566">
        <v>923160.51</v>
      </c>
      <c r="X307" s="567">
        <v>553896.306</v>
      </c>
      <c r="Y307" s="568">
        <v>0.6</v>
      </c>
    </row>
    <row r="308" spans="1:25" s="157" customFormat="1" ht="12.75" thickBot="1" thickTop="1">
      <c r="A308" s="328" t="s">
        <v>2565</v>
      </c>
      <c r="B308" s="329"/>
      <c r="C308" s="329"/>
      <c r="D308" s="329"/>
      <c r="E308" s="329"/>
      <c r="F308" s="330"/>
      <c r="G308" s="331"/>
      <c r="H308" s="331"/>
      <c r="I308" s="333"/>
      <c r="J308" s="332"/>
      <c r="K308" s="334"/>
      <c r="L308" s="335"/>
      <c r="M308" s="335"/>
      <c r="N308" s="337"/>
      <c r="O308" s="330"/>
      <c r="P308" s="336"/>
      <c r="Q308" s="337"/>
      <c r="R308" s="337"/>
      <c r="S308" s="338"/>
      <c r="T308" s="335"/>
      <c r="U308" s="335"/>
      <c r="V308" s="339"/>
      <c r="W308" s="548"/>
      <c r="X308" s="548"/>
      <c r="Y308" s="549"/>
    </row>
    <row r="309" spans="1:25" s="157" customFormat="1" ht="23.25" customHeight="1" thickTop="1">
      <c r="A309" s="480" t="s">
        <v>2713</v>
      </c>
      <c r="B309" s="481"/>
      <c r="C309" s="482">
        <v>396</v>
      </c>
      <c r="D309" s="481"/>
      <c r="E309" s="482" t="s">
        <v>2715</v>
      </c>
      <c r="F309" s="420" t="s">
        <v>2716</v>
      </c>
      <c r="G309" s="416" t="s">
        <v>313</v>
      </c>
      <c r="H309" s="416" t="s">
        <v>275</v>
      </c>
      <c r="I309" s="470" t="s">
        <v>2538</v>
      </c>
      <c r="J309" s="437">
        <v>6</v>
      </c>
      <c r="K309" s="185">
        <v>5.8</v>
      </c>
      <c r="L309" s="177" t="s">
        <v>314</v>
      </c>
      <c r="M309" s="177" t="s">
        <v>276</v>
      </c>
      <c r="N309" s="178" t="s">
        <v>2737</v>
      </c>
      <c r="O309" s="239">
        <v>396</v>
      </c>
      <c r="P309" s="180">
        <v>1</v>
      </c>
      <c r="Q309" s="179" t="s">
        <v>2539</v>
      </c>
      <c r="R309" s="326" t="s">
        <v>2540</v>
      </c>
      <c r="S309" s="188">
        <v>11244</v>
      </c>
      <c r="T309" s="228">
        <v>1</v>
      </c>
      <c r="U309" s="177" t="s">
        <v>2740</v>
      </c>
      <c r="V309" s="183">
        <v>9.37</v>
      </c>
      <c r="W309" s="564">
        <v>17910.5676</v>
      </c>
      <c r="X309" s="564">
        <v>1791.05676</v>
      </c>
      <c r="Y309" s="565">
        <v>0.1</v>
      </c>
    </row>
    <row r="310" spans="1:25" s="157" customFormat="1" ht="45.75" thickBot="1">
      <c r="A310" s="477"/>
      <c r="B310" s="411"/>
      <c r="C310" s="411"/>
      <c r="D310" s="411"/>
      <c r="E310" s="411"/>
      <c r="F310" s="420"/>
      <c r="G310" s="418"/>
      <c r="H310" s="418"/>
      <c r="I310" s="464"/>
      <c r="J310" s="437"/>
      <c r="K310" s="185">
        <v>5.8</v>
      </c>
      <c r="L310" s="177" t="s">
        <v>315</v>
      </c>
      <c r="M310" s="177" t="s">
        <v>277</v>
      </c>
      <c r="N310" s="186" t="s">
        <v>2541</v>
      </c>
      <c r="O310" s="239">
        <v>396</v>
      </c>
      <c r="P310" s="187">
        <v>10</v>
      </c>
      <c r="Q310" s="179" t="s">
        <v>2539</v>
      </c>
      <c r="R310" s="179" t="s">
        <v>2540</v>
      </c>
      <c r="S310" s="188">
        <v>11244</v>
      </c>
      <c r="T310" s="228">
        <v>1</v>
      </c>
      <c r="U310" s="177" t="s">
        <v>2722</v>
      </c>
      <c r="V310" s="183">
        <v>9.37</v>
      </c>
      <c r="W310" s="564">
        <v>8201036.28</v>
      </c>
      <c r="X310" s="564">
        <v>820103.628</v>
      </c>
      <c r="Y310" s="565">
        <v>0.1</v>
      </c>
    </row>
    <row r="311" spans="1:25" s="157" customFormat="1" ht="23.25" customHeight="1" thickTop="1">
      <c r="A311" s="476" t="s">
        <v>2713</v>
      </c>
      <c r="B311" s="410"/>
      <c r="C311" s="412">
        <v>397</v>
      </c>
      <c r="D311" s="410"/>
      <c r="E311" s="412" t="s">
        <v>2715</v>
      </c>
      <c r="F311" s="419" t="s">
        <v>2716</v>
      </c>
      <c r="G311" s="416" t="s">
        <v>316</v>
      </c>
      <c r="H311" s="416" t="s">
        <v>279</v>
      </c>
      <c r="I311" s="463" t="s">
        <v>2542</v>
      </c>
      <c r="J311" s="436">
        <v>5</v>
      </c>
      <c r="K311" s="169">
        <v>5.8</v>
      </c>
      <c r="L311" s="169" t="s">
        <v>317</v>
      </c>
      <c r="M311" s="169" t="s">
        <v>280</v>
      </c>
      <c r="N311" s="170" t="s">
        <v>2737</v>
      </c>
      <c r="O311" s="201">
        <v>397</v>
      </c>
      <c r="P311" s="172">
        <v>1</v>
      </c>
      <c r="Q311" s="171" t="s">
        <v>2539</v>
      </c>
      <c r="R311" s="171" t="s">
        <v>2540</v>
      </c>
      <c r="S311" s="222">
        <v>11244</v>
      </c>
      <c r="T311" s="223">
        <v>1</v>
      </c>
      <c r="U311" s="169" t="s">
        <v>2740</v>
      </c>
      <c r="V311" s="175">
        <v>9.37</v>
      </c>
      <c r="W311" s="562">
        <v>17910.5676</v>
      </c>
      <c r="X311" s="562">
        <v>1791.05676</v>
      </c>
      <c r="Y311" s="563">
        <v>0.1</v>
      </c>
    </row>
    <row r="312" spans="1:25" s="157" customFormat="1" ht="45.75" thickBot="1">
      <c r="A312" s="477"/>
      <c r="B312" s="411"/>
      <c r="C312" s="411"/>
      <c r="D312" s="411"/>
      <c r="E312" s="411"/>
      <c r="F312" s="420"/>
      <c r="G312" s="417"/>
      <c r="H312" s="417"/>
      <c r="I312" s="464"/>
      <c r="J312" s="437"/>
      <c r="K312" s="185">
        <v>5.8</v>
      </c>
      <c r="L312" s="177" t="s">
        <v>318</v>
      </c>
      <c r="M312" s="177" t="s">
        <v>281</v>
      </c>
      <c r="N312" s="186" t="s">
        <v>2543</v>
      </c>
      <c r="O312" s="241">
        <v>397</v>
      </c>
      <c r="P312" s="187">
        <v>10</v>
      </c>
      <c r="Q312" s="179" t="s">
        <v>2539</v>
      </c>
      <c r="R312" s="179" t="s">
        <v>2540</v>
      </c>
      <c r="S312" s="188">
        <v>11244</v>
      </c>
      <c r="T312" s="228">
        <v>1</v>
      </c>
      <c r="U312" s="177" t="s">
        <v>2740</v>
      </c>
      <c r="V312" s="183">
        <v>9.37</v>
      </c>
      <c r="W312" s="564">
        <v>429183.48</v>
      </c>
      <c r="X312" s="564">
        <v>42918.348</v>
      </c>
      <c r="Y312" s="565">
        <v>0.1</v>
      </c>
    </row>
    <row r="313" spans="1:25" s="157" customFormat="1" ht="23.25" customHeight="1" thickTop="1">
      <c r="A313" s="476" t="s">
        <v>2713</v>
      </c>
      <c r="B313" s="410"/>
      <c r="C313" s="412">
        <v>398</v>
      </c>
      <c r="D313" s="410"/>
      <c r="E313" s="412" t="s">
        <v>2715</v>
      </c>
      <c r="F313" s="419" t="s">
        <v>2716</v>
      </c>
      <c r="G313" s="416" t="s">
        <v>319</v>
      </c>
      <c r="H313" s="416" t="s">
        <v>283</v>
      </c>
      <c r="I313" s="463" t="s">
        <v>2544</v>
      </c>
      <c r="J313" s="436">
        <v>5</v>
      </c>
      <c r="K313" s="169">
        <v>5.8</v>
      </c>
      <c r="L313" s="169" t="s">
        <v>320</v>
      </c>
      <c r="M313" s="169" t="s">
        <v>284</v>
      </c>
      <c r="N313" s="170" t="s">
        <v>2737</v>
      </c>
      <c r="O313" s="201">
        <v>398</v>
      </c>
      <c r="P313" s="172">
        <v>1</v>
      </c>
      <c r="Q313" s="171" t="s">
        <v>2545</v>
      </c>
      <c r="R313" s="171" t="s">
        <v>2540</v>
      </c>
      <c r="S313" s="222">
        <v>11244</v>
      </c>
      <c r="T313" s="223">
        <v>1</v>
      </c>
      <c r="U313" s="169" t="s">
        <v>2740</v>
      </c>
      <c r="V313" s="175">
        <v>9.37</v>
      </c>
      <c r="W313" s="562">
        <v>17910.5676</v>
      </c>
      <c r="X313" s="562">
        <v>1791.05676</v>
      </c>
      <c r="Y313" s="563">
        <v>0.1</v>
      </c>
    </row>
    <row r="314" spans="1:25" s="157" customFormat="1" ht="23.25" thickBot="1">
      <c r="A314" s="477"/>
      <c r="B314" s="411"/>
      <c r="C314" s="411"/>
      <c r="D314" s="411"/>
      <c r="E314" s="411"/>
      <c r="F314" s="420"/>
      <c r="G314" s="418"/>
      <c r="H314" s="418"/>
      <c r="I314" s="464"/>
      <c r="J314" s="437"/>
      <c r="K314" s="185">
        <v>5.8</v>
      </c>
      <c r="L314" s="177" t="s">
        <v>321</v>
      </c>
      <c r="M314" s="177" t="s">
        <v>285</v>
      </c>
      <c r="N314" s="186" t="s">
        <v>2546</v>
      </c>
      <c r="O314" s="241">
        <v>398</v>
      </c>
      <c r="P314" s="187">
        <v>10</v>
      </c>
      <c r="Q314" s="179" t="s">
        <v>2545</v>
      </c>
      <c r="R314" s="179" t="s">
        <v>2540</v>
      </c>
      <c r="S314" s="188">
        <v>11244</v>
      </c>
      <c r="T314" s="228">
        <v>1</v>
      </c>
      <c r="U314" s="177" t="s">
        <v>2740</v>
      </c>
      <c r="V314" s="183">
        <v>9.37</v>
      </c>
      <c r="W314" s="564">
        <v>1724492.28</v>
      </c>
      <c r="X314" s="564">
        <v>172449.228</v>
      </c>
      <c r="Y314" s="565">
        <v>0.1</v>
      </c>
    </row>
    <row r="315" spans="1:25" ht="12.75" thickBot="1" thickTop="1">
      <c r="A315" s="149" t="s">
        <v>2560</v>
      </c>
      <c r="B315" s="150"/>
      <c r="C315" s="151"/>
      <c r="D315" s="151"/>
      <c r="E315" s="151"/>
      <c r="F315" s="151"/>
      <c r="G315" s="151"/>
      <c r="H315" s="151"/>
      <c r="I315" s="152"/>
      <c r="J315" s="151"/>
      <c r="K315" s="153"/>
      <c r="L315" s="151"/>
      <c r="M315" s="151"/>
      <c r="N315" s="152"/>
      <c r="O315" s="151"/>
      <c r="P315" s="151"/>
      <c r="Q315" s="152"/>
      <c r="R315" s="152"/>
      <c r="S315" s="154"/>
      <c r="T315" s="154"/>
      <c r="U315" s="155"/>
      <c r="V315" s="156"/>
      <c r="W315" s="546"/>
      <c r="X315" s="546"/>
      <c r="Y315" s="547"/>
    </row>
    <row r="316" spans="1:25" s="157" customFormat="1" ht="12.75" thickBot="1" thickTop="1">
      <c r="A316" s="328" t="s">
        <v>2748</v>
      </c>
      <c r="B316" s="329"/>
      <c r="C316" s="329"/>
      <c r="D316" s="329"/>
      <c r="E316" s="329"/>
      <c r="F316" s="330"/>
      <c r="G316" s="331"/>
      <c r="H316" s="331"/>
      <c r="I316" s="333"/>
      <c r="J316" s="332"/>
      <c r="K316" s="334"/>
      <c r="L316" s="335"/>
      <c r="M316" s="335"/>
      <c r="N316" s="337"/>
      <c r="O316" s="330"/>
      <c r="P316" s="336"/>
      <c r="Q316" s="337"/>
      <c r="R316" s="337"/>
      <c r="S316" s="338"/>
      <c r="T316" s="335"/>
      <c r="U316" s="335"/>
      <c r="V316" s="339"/>
      <c r="W316" s="548"/>
      <c r="X316" s="548"/>
      <c r="Y316" s="549"/>
    </row>
    <row r="317" spans="1:25" s="3" customFormat="1" ht="68.25" thickTop="1">
      <c r="A317" s="448" t="s">
        <v>2713</v>
      </c>
      <c r="B317" s="451"/>
      <c r="C317" s="454" t="s">
        <v>2749</v>
      </c>
      <c r="D317" s="451"/>
      <c r="E317" s="454" t="s">
        <v>2715</v>
      </c>
      <c r="F317" s="430" t="s">
        <v>2716</v>
      </c>
      <c r="G317" s="434" t="s">
        <v>322</v>
      </c>
      <c r="H317" s="434" t="s">
        <v>1144</v>
      </c>
      <c r="I317" s="443" t="s">
        <v>2751</v>
      </c>
      <c r="J317" s="441">
        <v>14</v>
      </c>
      <c r="K317" s="93" t="s">
        <v>2752</v>
      </c>
      <c r="L317" s="57" t="s">
        <v>323</v>
      </c>
      <c r="M317" s="57" t="s">
        <v>1145</v>
      </c>
      <c r="N317" s="79" t="s">
        <v>2737</v>
      </c>
      <c r="O317" s="94">
        <v>54</v>
      </c>
      <c r="P317" s="60">
        <v>1</v>
      </c>
      <c r="Q317" s="61" t="s">
        <v>2753</v>
      </c>
      <c r="R317" s="61" t="s">
        <v>2754</v>
      </c>
      <c r="S317" s="62">
        <f>440+355+3</f>
        <v>798</v>
      </c>
      <c r="T317" s="57">
        <v>1</v>
      </c>
      <c r="U317" s="57" t="s">
        <v>2740</v>
      </c>
      <c r="V317" s="63">
        <v>9.37</v>
      </c>
      <c r="W317" s="557">
        <v>7477.26</v>
      </c>
      <c r="X317" s="557">
        <v>747.726</v>
      </c>
      <c r="Y317" s="558">
        <v>0.1</v>
      </c>
    </row>
    <row r="318" spans="1:25" s="3" customFormat="1" ht="33.75">
      <c r="A318" s="459"/>
      <c r="B318" s="460"/>
      <c r="C318" s="461"/>
      <c r="D318" s="460"/>
      <c r="E318" s="461"/>
      <c r="F318" s="431"/>
      <c r="G318" s="435"/>
      <c r="H318" s="435"/>
      <c r="I318" s="462"/>
      <c r="J318" s="442"/>
      <c r="K318" s="95"/>
      <c r="L318" s="96" t="s">
        <v>324</v>
      </c>
      <c r="M318" s="96" t="s">
        <v>1146</v>
      </c>
      <c r="N318" s="97" t="s">
        <v>1583</v>
      </c>
      <c r="O318" s="94">
        <v>54</v>
      </c>
      <c r="P318" s="98">
        <v>6</v>
      </c>
      <c r="Q318" s="99" t="s">
        <v>2753</v>
      </c>
      <c r="R318" s="99" t="s">
        <v>1584</v>
      </c>
      <c r="S318" s="100">
        <f aca="true" t="shared" si="0" ref="S318:S323">440+355+3</f>
        <v>798</v>
      </c>
      <c r="T318" s="96">
        <v>1</v>
      </c>
      <c r="U318" s="96" t="s">
        <v>2740</v>
      </c>
      <c r="V318" s="101">
        <v>9.37</v>
      </c>
      <c r="W318" s="556">
        <v>225215071.19999996</v>
      </c>
      <c r="X318" s="613">
        <v>22521507.119999997</v>
      </c>
      <c r="Y318" s="606">
        <v>0.1</v>
      </c>
    </row>
    <row r="319" spans="1:25" s="3" customFormat="1" ht="56.25">
      <c r="A319" s="449"/>
      <c r="B319" s="452"/>
      <c r="C319" s="452"/>
      <c r="D319" s="452"/>
      <c r="E319" s="452"/>
      <c r="F319" s="431"/>
      <c r="G319" s="435"/>
      <c r="H319" s="435"/>
      <c r="I319" s="444"/>
      <c r="J319" s="442"/>
      <c r="K319" s="80" t="s">
        <v>2752</v>
      </c>
      <c r="L319" s="65" t="s">
        <v>325</v>
      </c>
      <c r="M319" s="65" t="s">
        <v>1147</v>
      </c>
      <c r="N319" s="81" t="s">
        <v>1585</v>
      </c>
      <c r="O319" s="74">
        <v>54</v>
      </c>
      <c r="P319" s="68">
        <v>3</v>
      </c>
      <c r="Q319" s="75" t="s">
        <v>2753</v>
      </c>
      <c r="R319" s="75" t="s">
        <v>1584</v>
      </c>
      <c r="S319" s="70">
        <f t="shared" si="0"/>
        <v>798</v>
      </c>
      <c r="T319" s="65">
        <v>1</v>
      </c>
      <c r="U319" s="65" t="s">
        <v>2722</v>
      </c>
      <c r="V319" s="71">
        <v>9.37</v>
      </c>
      <c r="W319" s="552">
        <v>1402365.3</v>
      </c>
      <c r="X319" s="553">
        <v>140236.53</v>
      </c>
      <c r="Y319" s="554">
        <v>0.1</v>
      </c>
    </row>
    <row r="320" spans="1:25" s="106" customFormat="1" ht="33.75">
      <c r="A320" s="449"/>
      <c r="B320" s="452"/>
      <c r="C320" s="452"/>
      <c r="D320" s="452"/>
      <c r="E320" s="452"/>
      <c r="F320" s="431"/>
      <c r="G320" s="435"/>
      <c r="H320" s="435"/>
      <c r="I320" s="444"/>
      <c r="J320" s="442"/>
      <c r="K320" s="80" t="s">
        <v>2752</v>
      </c>
      <c r="L320" s="74" t="s">
        <v>326</v>
      </c>
      <c r="M320" s="74" t="s">
        <v>1148</v>
      </c>
      <c r="N320" s="83" t="s">
        <v>1586</v>
      </c>
      <c r="O320" s="67">
        <v>54</v>
      </c>
      <c r="P320" s="103">
        <v>3</v>
      </c>
      <c r="Q320" s="75" t="s">
        <v>2753</v>
      </c>
      <c r="R320" s="75" t="s">
        <v>1584</v>
      </c>
      <c r="S320" s="104">
        <f t="shared" si="0"/>
        <v>798</v>
      </c>
      <c r="T320" s="74">
        <v>1</v>
      </c>
      <c r="U320" s="74" t="s">
        <v>2740</v>
      </c>
      <c r="V320" s="105">
        <v>9.37</v>
      </c>
      <c r="W320" s="614">
        <v>59818.08</v>
      </c>
      <c r="X320" s="614">
        <v>5981.808</v>
      </c>
      <c r="Y320" s="615">
        <v>0.1</v>
      </c>
    </row>
    <row r="321" spans="1:25" s="3" customFormat="1" ht="33.75">
      <c r="A321" s="449"/>
      <c r="B321" s="452"/>
      <c r="C321" s="452"/>
      <c r="D321" s="452"/>
      <c r="E321" s="452"/>
      <c r="F321" s="431"/>
      <c r="G321" s="435"/>
      <c r="H321" s="435"/>
      <c r="I321" s="444"/>
      <c r="J321" s="442"/>
      <c r="K321" s="80" t="s">
        <v>2752</v>
      </c>
      <c r="L321" s="73" t="s">
        <v>327</v>
      </c>
      <c r="M321" s="73" t="s">
        <v>1149</v>
      </c>
      <c r="N321" s="83" t="s">
        <v>1613</v>
      </c>
      <c r="O321" s="74" t="s">
        <v>1587</v>
      </c>
      <c r="P321" s="68">
        <v>3</v>
      </c>
      <c r="Q321" s="75" t="s">
        <v>2753</v>
      </c>
      <c r="R321" s="75" t="s">
        <v>1584</v>
      </c>
      <c r="S321" s="70">
        <f t="shared" si="0"/>
        <v>798</v>
      </c>
      <c r="T321" s="73">
        <v>1</v>
      </c>
      <c r="U321" s="73" t="s">
        <v>2740</v>
      </c>
      <c r="V321" s="76">
        <v>9.37</v>
      </c>
      <c r="W321" s="556">
        <v>5038572</v>
      </c>
      <c r="X321" s="552">
        <v>503857.2</v>
      </c>
      <c r="Y321" s="555">
        <v>0.1</v>
      </c>
    </row>
    <row r="322" spans="1:25" s="3" customFormat="1" ht="56.25">
      <c r="A322" s="449"/>
      <c r="B322" s="452"/>
      <c r="C322" s="452"/>
      <c r="D322" s="452"/>
      <c r="E322" s="452"/>
      <c r="F322" s="431"/>
      <c r="G322" s="435"/>
      <c r="H322" s="435"/>
      <c r="I322" s="444"/>
      <c r="J322" s="442"/>
      <c r="K322" s="80" t="s">
        <v>2752</v>
      </c>
      <c r="L322" s="73" t="s">
        <v>328</v>
      </c>
      <c r="M322" s="73" t="s">
        <v>1150</v>
      </c>
      <c r="N322" s="83" t="s">
        <v>1588</v>
      </c>
      <c r="O322" s="74" t="s">
        <v>1587</v>
      </c>
      <c r="P322" s="68">
        <v>3</v>
      </c>
      <c r="Q322" s="75" t="s">
        <v>981</v>
      </c>
      <c r="R322" s="75" t="s">
        <v>982</v>
      </c>
      <c r="S322" s="70">
        <v>0</v>
      </c>
      <c r="T322" s="73">
        <v>1</v>
      </c>
      <c r="U322" s="73" t="s">
        <v>2722</v>
      </c>
      <c r="V322" s="76">
        <v>9.37</v>
      </c>
      <c r="W322" s="556">
        <v>0</v>
      </c>
      <c r="X322" s="556">
        <v>0</v>
      </c>
      <c r="Y322" s="555">
        <v>0.1</v>
      </c>
    </row>
    <row r="323" spans="1:25" s="3" customFormat="1" ht="34.5" thickBot="1">
      <c r="A323" s="449"/>
      <c r="B323" s="452"/>
      <c r="C323" s="452"/>
      <c r="D323" s="452"/>
      <c r="E323" s="452"/>
      <c r="F323" s="455"/>
      <c r="G323" s="415"/>
      <c r="H323" s="415"/>
      <c r="I323" s="444"/>
      <c r="J323" s="447"/>
      <c r="K323" s="107" t="s">
        <v>2752</v>
      </c>
      <c r="L323" s="73" t="s">
        <v>329</v>
      </c>
      <c r="M323" s="73" t="s">
        <v>1151</v>
      </c>
      <c r="N323" s="83" t="s">
        <v>1589</v>
      </c>
      <c r="O323" s="109" t="s">
        <v>2749</v>
      </c>
      <c r="P323" s="110">
        <v>5</v>
      </c>
      <c r="Q323" s="111" t="s">
        <v>2753</v>
      </c>
      <c r="R323" s="112" t="s">
        <v>1584</v>
      </c>
      <c r="S323" s="70">
        <f t="shared" si="0"/>
        <v>798</v>
      </c>
      <c r="T323" s="73">
        <v>1</v>
      </c>
      <c r="U323" s="73" t="s">
        <v>2740</v>
      </c>
      <c r="V323" s="76">
        <v>9.37</v>
      </c>
      <c r="W323" s="552">
        <v>32406.78</v>
      </c>
      <c r="X323" s="556">
        <v>3240.678</v>
      </c>
      <c r="Y323" s="555">
        <v>0.1</v>
      </c>
    </row>
    <row r="324" spans="1:25" s="3" customFormat="1" ht="57" thickTop="1">
      <c r="A324" s="448" t="s">
        <v>2713</v>
      </c>
      <c r="B324" s="451"/>
      <c r="C324" s="454" t="s">
        <v>1590</v>
      </c>
      <c r="D324" s="451"/>
      <c r="E324" s="454" t="s">
        <v>2715</v>
      </c>
      <c r="F324" s="430" t="s">
        <v>2716</v>
      </c>
      <c r="G324" s="434" t="s">
        <v>931</v>
      </c>
      <c r="H324" s="434" t="s">
        <v>1152</v>
      </c>
      <c r="I324" s="443" t="s">
        <v>1592</v>
      </c>
      <c r="J324" s="441">
        <v>5</v>
      </c>
      <c r="K324" s="80" t="s">
        <v>1593</v>
      </c>
      <c r="L324" s="57" t="s">
        <v>330</v>
      </c>
      <c r="M324" s="57" t="s">
        <v>1153</v>
      </c>
      <c r="N324" s="79" t="s">
        <v>2737</v>
      </c>
      <c r="O324" s="113" t="s">
        <v>2749</v>
      </c>
      <c r="P324" s="60">
        <v>1</v>
      </c>
      <c r="Q324" s="61" t="s">
        <v>1013</v>
      </c>
      <c r="R324" s="61" t="s">
        <v>1594</v>
      </c>
      <c r="S324" s="62">
        <v>399</v>
      </c>
      <c r="T324" s="57">
        <v>1</v>
      </c>
      <c r="U324" s="57" t="s">
        <v>2740</v>
      </c>
      <c r="V324" s="63">
        <v>9.37</v>
      </c>
      <c r="W324" s="557">
        <v>635.5671</v>
      </c>
      <c r="X324" s="557">
        <v>63.55671</v>
      </c>
      <c r="Y324" s="558">
        <v>0.1</v>
      </c>
    </row>
    <row r="325" spans="1:25" s="3" customFormat="1" ht="57" thickBot="1">
      <c r="A325" s="449"/>
      <c r="B325" s="452"/>
      <c r="C325" s="452"/>
      <c r="D325" s="452"/>
      <c r="E325" s="452"/>
      <c r="F325" s="431"/>
      <c r="G325" s="435"/>
      <c r="H325" s="435"/>
      <c r="I325" s="444"/>
      <c r="J325" s="442"/>
      <c r="K325" s="107" t="s">
        <v>1593</v>
      </c>
      <c r="L325" s="65" t="s">
        <v>331</v>
      </c>
      <c r="M325" s="65" t="s">
        <v>1154</v>
      </c>
      <c r="N325" s="81" t="s">
        <v>1595</v>
      </c>
      <c r="O325" s="74" t="s">
        <v>2749</v>
      </c>
      <c r="P325" s="68">
        <v>3</v>
      </c>
      <c r="Q325" s="75" t="s">
        <v>1008</v>
      </c>
      <c r="R325" s="75" t="s">
        <v>1594</v>
      </c>
      <c r="S325" s="70">
        <v>399</v>
      </c>
      <c r="T325" s="65">
        <v>1</v>
      </c>
      <c r="U325" s="65" t="s">
        <v>2740</v>
      </c>
      <c r="V325" s="71">
        <v>9.37</v>
      </c>
      <c r="W325" s="552">
        <v>1328071.5</v>
      </c>
      <c r="X325" s="553">
        <v>132807.15</v>
      </c>
      <c r="Y325" s="554">
        <v>0.1</v>
      </c>
    </row>
    <row r="326" spans="1:25" s="3" customFormat="1" ht="68.25" thickTop="1">
      <c r="A326" s="448" t="s">
        <v>2713</v>
      </c>
      <c r="B326" s="451"/>
      <c r="C326" s="454" t="s">
        <v>1596</v>
      </c>
      <c r="D326" s="451"/>
      <c r="E326" s="454" t="s">
        <v>2715</v>
      </c>
      <c r="F326" s="430" t="s">
        <v>2716</v>
      </c>
      <c r="G326" s="434" t="s">
        <v>940</v>
      </c>
      <c r="H326" s="434" t="s">
        <v>1155</v>
      </c>
      <c r="I326" s="443" t="s">
        <v>1010</v>
      </c>
      <c r="J326" s="441">
        <v>5</v>
      </c>
      <c r="K326" s="93" t="s">
        <v>1599</v>
      </c>
      <c r="L326" s="57" t="s">
        <v>332</v>
      </c>
      <c r="M326" s="57" t="s">
        <v>1156</v>
      </c>
      <c r="N326" s="79" t="s">
        <v>2737</v>
      </c>
      <c r="O326" s="113" t="s">
        <v>1596</v>
      </c>
      <c r="P326" s="60">
        <v>1</v>
      </c>
      <c r="Q326" s="61" t="s">
        <v>2753</v>
      </c>
      <c r="R326" s="61" t="s">
        <v>2754</v>
      </c>
      <c r="S326" s="62">
        <f>440+355+3</f>
        <v>798</v>
      </c>
      <c r="T326" s="57">
        <v>1</v>
      </c>
      <c r="U326" s="57" t="s">
        <v>2740</v>
      </c>
      <c r="V326" s="63">
        <v>9.37</v>
      </c>
      <c r="W326" s="557">
        <v>1271.1342</v>
      </c>
      <c r="X326" s="557">
        <v>127.11342</v>
      </c>
      <c r="Y326" s="558">
        <v>0.1</v>
      </c>
    </row>
    <row r="327" spans="1:25" s="3" customFormat="1" ht="45">
      <c r="A327" s="449"/>
      <c r="B327" s="452"/>
      <c r="C327" s="452"/>
      <c r="D327" s="452"/>
      <c r="E327" s="452"/>
      <c r="F327" s="431"/>
      <c r="G327" s="435"/>
      <c r="H327" s="435"/>
      <c r="I327" s="444"/>
      <c r="J327" s="442"/>
      <c r="K327" s="80" t="s">
        <v>1599</v>
      </c>
      <c r="L327" s="65" t="s">
        <v>333</v>
      </c>
      <c r="M327" s="65" t="s">
        <v>1157</v>
      </c>
      <c r="N327" s="81" t="s">
        <v>1600</v>
      </c>
      <c r="O327" s="74" t="s">
        <v>1596</v>
      </c>
      <c r="P327" s="68">
        <v>3</v>
      </c>
      <c r="Q327" s="75" t="s">
        <v>2753</v>
      </c>
      <c r="R327" s="75" t="s">
        <v>1584</v>
      </c>
      <c r="S327" s="70">
        <v>798</v>
      </c>
      <c r="T327" s="65">
        <v>1</v>
      </c>
      <c r="U327" s="65" t="s">
        <v>2722</v>
      </c>
      <c r="V327" s="71">
        <v>9.37</v>
      </c>
      <c r="W327" s="552">
        <v>0</v>
      </c>
      <c r="X327" s="553">
        <v>0</v>
      </c>
      <c r="Y327" s="554">
        <v>0.1</v>
      </c>
    </row>
    <row r="328" spans="1:25" s="3" customFormat="1" ht="33.75">
      <c r="A328" s="449"/>
      <c r="B328" s="452"/>
      <c r="C328" s="452"/>
      <c r="D328" s="452"/>
      <c r="E328" s="452"/>
      <c r="F328" s="431"/>
      <c r="G328" s="435"/>
      <c r="H328" s="435"/>
      <c r="I328" s="444"/>
      <c r="J328" s="442"/>
      <c r="K328" s="80"/>
      <c r="L328" s="65"/>
      <c r="M328" s="65" t="s">
        <v>1158</v>
      </c>
      <c r="N328" s="81" t="s">
        <v>1011</v>
      </c>
      <c r="O328" s="74" t="s">
        <v>1596</v>
      </c>
      <c r="P328" s="68">
        <v>3</v>
      </c>
      <c r="Q328" s="75" t="s">
        <v>2753</v>
      </c>
      <c r="R328" s="75" t="s">
        <v>1584</v>
      </c>
      <c r="S328" s="70">
        <v>798</v>
      </c>
      <c r="T328" s="65">
        <v>1</v>
      </c>
      <c r="U328" s="65" t="s">
        <v>2722</v>
      </c>
      <c r="V328" s="71">
        <v>9.37</v>
      </c>
      <c r="W328" s="552">
        <v>34263726</v>
      </c>
      <c r="X328" s="553">
        <v>3426372.6</v>
      </c>
      <c r="Y328" s="554">
        <v>0.1</v>
      </c>
    </row>
    <row r="329" spans="1:25" s="3" customFormat="1" ht="57" thickBot="1">
      <c r="A329" s="449"/>
      <c r="B329" s="452"/>
      <c r="C329" s="452"/>
      <c r="D329" s="452"/>
      <c r="E329" s="452"/>
      <c r="F329" s="431"/>
      <c r="G329" s="435"/>
      <c r="H329" s="435"/>
      <c r="I329" s="444"/>
      <c r="J329" s="442"/>
      <c r="K329" s="80" t="s">
        <v>1599</v>
      </c>
      <c r="L329" s="73" t="s">
        <v>334</v>
      </c>
      <c r="M329" s="73" t="s">
        <v>1159</v>
      </c>
      <c r="N329" s="81" t="s">
        <v>1012</v>
      </c>
      <c r="O329" s="67" t="s">
        <v>1596</v>
      </c>
      <c r="P329" s="68">
        <v>3</v>
      </c>
      <c r="Q329" s="75" t="s">
        <v>1013</v>
      </c>
      <c r="R329" s="75" t="s">
        <v>1594</v>
      </c>
      <c r="S329" s="70">
        <v>399</v>
      </c>
      <c r="T329" s="73">
        <v>1</v>
      </c>
      <c r="U329" s="73" t="s">
        <v>2722</v>
      </c>
      <c r="V329" s="76">
        <v>9.37</v>
      </c>
      <c r="W329" s="552">
        <v>1655818.08</v>
      </c>
      <c r="X329" s="552">
        <v>165581.80800000002</v>
      </c>
      <c r="Y329" s="555">
        <v>0.1</v>
      </c>
    </row>
    <row r="330" spans="1:25" s="3" customFormat="1" ht="34.5" thickTop="1">
      <c r="A330" s="428" t="s">
        <v>2713</v>
      </c>
      <c r="B330" s="430" t="s">
        <v>1601</v>
      </c>
      <c r="C330" s="432" t="s">
        <v>1602</v>
      </c>
      <c r="D330" s="430"/>
      <c r="E330" s="432" t="s">
        <v>2715</v>
      </c>
      <c r="F330" s="430" t="s">
        <v>2716</v>
      </c>
      <c r="G330" s="434" t="s">
        <v>932</v>
      </c>
      <c r="H330" s="434" t="s">
        <v>1162</v>
      </c>
      <c r="I330" s="439" t="s">
        <v>1604</v>
      </c>
      <c r="J330" s="441">
        <v>3</v>
      </c>
      <c r="K330" s="93" t="s">
        <v>2752</v>
      </c>
      <c r="L330" s="57" t="s">
        <v>2053</v>
      </c>
      <c r="M330" s="57" t="s">
        <v>1163</v>
      </c>
      <c r="N330" s="79" t="s">
        <v>2737</v>
      </c>
      <c r="O330" s="59">
        <v>59</v>
      </c>
      <c r="P330" s="60">
        <v>1</v>
      </c>
      <c r="Q330" s="61" t="s">
        <v>2753</v>
      </c>
      <c r="R330" s="61" t="s">
        <v>1584</v>
      </c>
      <c r="S330" s="62">
        <v>798</v>
      </c>
      <c r="T330" s="57">
        <v>1</v>
      </c>
      <c r="U330" s="57" t="s">
        <v>2740</v>
      </c>
      <c r="V330" s="63">
        <v>9.37</v>
      </c>
      <c r="W330" s="557">
        <v>1271.1342</v>
      </c>
      <c r="X330" s="557">
        <v>762.68052</v>
      </c>
      <c r="Y330" s="558">
        <v>0.6</v>
      </c>
    </row>
    <row r="331" spans="1:25" s="3" customFormat="1" ht="45">
      <c r="A331" s="429"/>
      <c r="B331" s="431"/>
      <c r="C331" s="433"/>
      <c r="D331" s="431"/>
      <c r="E331" s="433"/>
      <c r="F331" s="431"/>
      <c r="G331" s="435"/>
      <c r="H331" s="435"/>
      <c r="I331" s="440"/>
      <c r="J331" s="442"/>
      <c r="K331" s="80" t="s">
        <v>2752</v>
      </c>
      <c r="L331" s="73" t="s">
        <v>2054</v>
      </c>
      <c r="M331" s="73" t="s">
        <v>1163</v>
      </c>
      <c r="N331" s="81" t="s">
        <v>1605</v>
      </c>
      <c r="O331" s="67">
        <v>59</v>
      </c>
      <c r="P331" s="68">
        <v>3</v>
      </c>
      <c r="Q331" s="75" t="s">
        <v>2753</v>
      </c>
      <c r="R331" s="75" t="s">
        <v>1584</v>
      </c>
      <c r="S331" s="70">
        <v>798</v>
      </c>
      <c r="T331" s="73">
        <v>1</v>
      </c>
      <c r="U331" s="73" t="s">
        <v>2722</v>
      </c>
      <c r="V331" s="76">
        <v>9.37</v>
      </c>
      <c r="W331" s="552">
        <v>22431.78</v>
      </c>
      <c r="X331" s="552">
        <v>13459.068</v>
      </c>
      <c r="Y331" s="555">
        <v>0.6</v>
      </c>
    </row>
    <row r="332" spans="1:25" s="3" customFormat="1" ht="67.5">
      <c r="A332" s="429"/>
      <c r="B332" s="431"/>
      <c r="C332" s="433"/>
      <c r="D332" s="431"/>
      <c r="E332" s="433"/>
      <c r="F332" s="431"/>
      <c r="G332" s="435"/>
      <c r="H332" s="435"/>
      <c r="I332" s="440"/>
      <c r="J332" s="442"/>
      <c r="K332" s="80" t="s">
        <v>1161</v>
      </c>
      <c r="L332" s="73" t="s">
        <v>2052</v>
      </c>
      <c r="M332" s="73" t="s">
        <v>1163</v>
      </c>
      <c r="N332" s="83" t="s">
        <v>1606</v>
      </c>
      <c r="O332" s="74">
        <v>59</v>
      </c>
      <c r="P332" s="68">
        <v>6</v>
      </c>
      <c r="Q332" s="75" t="s">
        <v>2753</v>
      </c>
      <c r="R332" s="75" t="s">
        <v>1584</v>
      </c>
      <c r="S332" s="70">
        <v>798</v>
      </c>
      <c r="T332" s="73">
        <v>1</v>
      </c>
      <c r="U332" s="73" t="s">
        <v>2740</v>
      </c>
      <c r="V332" s="76">
        <v>9.37</v>
      </c>
      <c r="W332" s="556">
        <v>3738.63</v>
      </c>
      <c r="X332" s="556">
        <v>2243.178</v>
      </c>
      <c r="Y332" s="555">
        <v>0.6</v>
      </c>
    </row>
    <row r="333" spans="1:25" s="3" customFormat="1" ht="34.5" thickBot="1">
      <c r="A333" s="429"/>
      <c r="B333" s="431"/>
      <c r="C333" s="433"/>
      <c r="D333" s="431"/>
      <c r="E333" s="433"/>
      <c r="F333" s="431"/>
      <c r="G333" s="415"/>
      <c r="H333" s="415"/>
      <c r="I333" s="440"/>
      <c r="J333" s="442"/>
      <c r="K333" s="80" t="s">
        <v>2752</v>
      </c>
      <c r="L333" s="73" t="s">
        <v>2055</v>
      </c>
      <c r="M333" s="73" t="s">
        <v>1163</v>
      </c>
      <c r="N333" s="83" t="s">
        <v>1607</v>
      </c>
      <c r="O333" s="74">
        <v>59</v>
      </c>
      <c r="P333" s="68">
        <v>10</v>
      </c>
      <c r="Q333" s="75" t="s">
        <v>2753</v>
      </c>
      <c r="R333" s="75" t="s">
        <v>1584</v>
      </c>
      <c r="S333" s="70">
        <v>798</v>
      </c>
      <c r="T333" s="73">
        <v>1</v>
      </c>
      <c r="U333" s="73" t="s">
        <v>2740</v>
      </c>
      <c r="V333" s="76">
        <v>9.37</v>
      </c>
      <c r="W333" s="556">
        <v>598.1808</v>
      </c>
      <c r="X333" s="556">
        <v>358.90848</v>
      </c>
      <c r="Y333" s="555">
        <v>0.6</v>
      </c>
    </row>
    <row r="334" spans="1:25" s="3" customFormat="1" ht="34.5" thickTop="1">
      <c r="A334" s="428" t="s">
        <v>2713</v>
      </c>
      <c r="B334" s="430" t="s">
        <v>1601</v>
      </c>
      <c r="C334" s="432" t="s">
        <v>1602</v>
      </c>
      <c r="D334" s="430"/>
      <c r="E334" s="432" t="s">
        <v>2715</v>
      </c>
      <c r="F334" s="430" t="s">
        <v>2716</v>
      </c>
      <c r="G334" s="434" t="s">
        <v>941</v>
      </c>
      <c r="H334" s="434" t="s">
        <v>1164</v>
      </c>
      <c r="I334" s="439" t="s">
        <v>1006</v>
      </c>
      <c r="J334" s="441">
        <v>3</v>
      </c>
      <c r="K334" s="93" t="s">
        <v>2752</v>
      </c>
      <c r="L334" s="57" t="s">
        <v>335</v>
      </c>
      <c r="M334" s="57" t="s">
        <v>1165</v>
      </c>
      <c r="N334" s="79" t="s">
        <v>2737</v>
      </c>
      <c r="O334" s="59">
        <v>58</v>
      </c>
      <c r="P334" s="60">
        <v>1</v>
      </c>
      <c r="Q334" s="61" t="s">
        <v>2753</v>
      </c>
      <c r="R334" s="61" t="s">
        <v>1584</v>
      </c>
      <c r="S334" s="62">
        <v>399</v>
      </c>
      <c r="T334" s="57">
        <v>1</v>
      </c>
      <c r="U334" s="57" t="s">
        <v>2740</v>
      </c>
      <c r="V334" s="63">
        <v>9.37</v>
      </c>
      <c r="W334" s="557">
        <v>635.5671</v>
      </c>
      <c r="X334" s="557">
        <v>381.34026</v>
      </c>
      <c r="Y334" s="558">
        <v>0.6</v>
      </c>
    </row>
    <row r="335" spans="1:25" s="3" customFormat="1" ht="33.75">
      <c r="A335" s="429"/>
      <c r="B335" s="431"/>
      <c r="C335" s="433"/>
      <c r="D335" s="431"/>
      <c r="E335" s="433"/>
      <c r="F335" s="431"/>
      <c r="G335" s="435"/>
      <c r="H335" s="435"/>
      <c r="I335" s="440"/>
      <c r="J335" s="442"/>
      <c r="K335" s="80" t="s">
        <v>2752</v>
      </c>
      <c r="L335" s="73" t="s">
        <v>336</v>
      </c>
      <c r="M335" s="73" t="s">
        <v>1166</v>
      </c>
      <c r="N335" s="81" t="s">
        <v>1608</v>
      </c>
      <c r="O335" s="67">
        <v>58</v>
      </c>
      <c r="P335" s="68">
        <v>3</v>
      </c>
      <c r="Q335" s="75" t="s">
        <v>2753</v>
      </c>
      <c r="R335" s="75" t="s">
        <v>1584</v>
      </c>
      <c r="S335" s="70">
        <v>399</v>
      </c>
      <c r="T335" s="73">
        <v>1</v>
      </c>
      <c r="U335" s="73" t="s">
        <v>2740</v>
      </c>
      <c r="V335" s="76">
        <v>9.37</v>
      </c>
      <c r="W335" s="552">
        <v>186.9315</v>
      </c>
      <c r="X335" s="552">
        <v>112.1589</v>
      </c>
      <c r="Y335" s="555">
        <v>0.6</v>
      </c>
    </row>
    <row r="336" spans="1:25" s="3" customFormat="1" ht="34.5" thickBot="1">
      <c r="A336" s="429"/>
      <c r="B336" s="431"/>
      <c r="C336" s="433"/>
      <c r="D336" s="431"/>
      <c r="E336" s="433"/>
      <c r="F336" s="431"/>
      <c r="G336" s="415"/>
      <c r="H336" s="415"/>
      <c r="I336" s="440"/>
      <c r="J336" s="442"/>
      <c r="K336" s="80" t="s">
        <v>2752</v>
      </c>
      <c r="L336" s="73" t="s">
        <v>337</v>
      </c>
      <c r="M336" s="73" t="s">
        <v>1167</v>
      </c>
      <c r="N336" s="83" t="s">
        <v>1285</v>
      </c>
      <c r="O336" s="74">
        <v>58</v>
      </c>
      <c r="P336" s="68">
        <v>10</v>
      </c>
      <c r="Q336" s="75" t="s">
        <v>2753</v>
      </c>
      <c r="R336" s="75" t="s">
        <v>1584</v>
      </c>
      <c r="S336" s="70">
        <v>399</v>
      </c>
      <c r="T336" s="73">
        <v>1</v>
      </c>
      <c r="U336" s="73" t="s">
        <v>2740</v>
      </c>
      <c r="V336" s="76">
        <v>9.37</v>
      </c>
      <c r="W336" s="556">
        <v>36687.890400000004</v>
      </c>
      <c r="X336" s="556">
        <v>22012.73424</v>
      </c>
      <c r="Y336" s="555">
        <v>0.6</v>
      </c>
    </row>
    <row r="337" spans="1:25" s="3" customFormat="1" ht="57" thickTop="1">
      <c r="A337" s="428" t="s">
        <v>2713</v>
      </c>
      <c r="B337" s="430" t="s">
        <v>1601</v>
      </c>
      <c r="C337" s="432" t="s">
        <v>1602</v>
      </c>
      <c r="D337" s="430"/>
      <c r="E337" s="432" t="s">
        <v>2715</v>
      </c>
      <c r="F337" s="430" t="s">
        <v>2716</v>
      </c>
      <c r="G337" s="434" t="s">
        <v>941</v>
      </c>
      <c r="H337" s="434" t="s">
        <v>1160</v>
      </c>
      <c r="I337" s="439" t="s">
        <v>1007</v>
      </c>
      <c r="J337" s="441">
        <v>3</v>
      </c>
      <c r="K337" s="93" t="s">
        <v>2752</v>
      </c>
      <c r="L337" s="57" t="s">
        <v>335</v>
      </c>
      <c r="M337" s="57" t="s">
        <v>1168</v>
      </c>
      <c r="N337" s="79" t="s">
        <v>2737</v>
      </c>
      <c r="O337" s="59">
        <v>58</v>
      </c>
      <c r="P337" s="60">
        <v>1</v>
      </c>
      <c r="Q337" s="61" t="s">
        <v>1008</v>
      </c>
      <c r="R337" s="61" t="s">
        <v>1594</v>
      </c>
      <c r="S337" s="62">
        <v>798</v>
      </c>
      <c r="T337" s="57">
        <v>1</v>
      </c>
      <c r="U337" s="57" t="s">
        <v>2740</v>
      </c>
      <c r="V337" s="63">
        <v>9.37</v>
      </c>
      <c r="W337" s="557">
        <v>1271.1342</v>
      </c>
      <c r="X337" s="557">
        <v>762.68052</v>
      </c>
      <c r="Y337" s="558">
        <v>0.6</v>
      </c>
    </row>
    <row r="338" spans="1:25" s="3" customFormat="1" ht="56.25">
      <c r="A338" s="429"/>
      <c r="B338" s="431"/>
      <c r="C338" s="433"/>
      <c r="D338" s="431"/>
      <c r="E338" s="433"/>
      <c r="F338" s="431"/>
      <c r="G338" s="435"/>
      <c r="H338" s="435"/>
      <c r="I338" s="440"/>
      <c r="J338" s="442"/>
      <c r="K338" s="80" t="s">
        <v>2752</v>
      </c>
      <c r="L338" s="73" t="s">
        <v>336</v>
      </c>
      <c r="M338" s="73" t="s">
        <v>1169</v>
      </c>
      <c r="N338" s="81" t="s">
        <v>1608</v>
      </c>
      <c r="O338" s="67">
        <v>58</v>
      </c>
      <c r="P338" s="68">
        <v>3</v>
      </c>
      <c r="Q338" s="75" t="s">
        <v>1008</v>
      </c>
      <c r="R338" s="75" t="s">
        <v>1594</v>
      </c>
      <c r="S338" s="70">
        <v>798</v>
      </c>
      <c r="T338" s="73">
        <v>1</v>
      </c>
      <c r="U338" s="73" t="s">
        <v>2740</v>
      </c>
      <c r="V338" s="76">
        <v>9.37</v>
      </c>
      <c r="W338" s="552">
        <v>373.863</v>
      </c>
      <c r="X338" s="552">
        <v>224.3178</v>
      </c>
      <c r="Y338" s="555">
        <v>0.6</v>
      </c>
    </row>
    <row r="339" spans="1:25" s="3" customFormat="1" ht="57" thickBot="1">
      <c r="A339" s="429"/>
      <c r="B339" s="431"/>
      <c r="C339" s="433"/>
      <c r="D339" s="431"/>
      <c r="E339" s="433"/>
      <c r="F339" s="431"/>
      <c r="G339" s="415"/>
      <c r="H339" s="415"/>
      <c r="I339" s="440"/>
      <c r="J339" s="442"/>
      <c r="K339" s="80" t="s">
        <v>2752</v>
      </c>
      <c r="L339" s="73" t="s">
        <v>337</v>
      </c>
      <c r="M339" s="73" t="s">
        <v>1170</v>
      </c>
      <c r="N339" s="83" t="s">
        <v>1607</v>
      </c>
      <c r="O339" s="74">
        <v>58</v>
      </c>
      <c r="P339" s="68">
        <v>10</v>
      </c>
      <c r="Q339" s="75" t="s">
        <v>1008</v>
      </c>
      <c r="R339" s="75" t="s">
        <v>1594</v>
      </c>
      <c r="S339" s="70">
        <v>798</v>
      </c>
      <c r="T339" s="73">
        <v>1</v>
      </c>
      <c r="U339" s="73" t="s">
        <v>2740</v>
      </c>
      <c r="V339" s="76">
        <v>9.37</v>
      </c>
      <c r="W339" s="556">
        <v>73375.78080000001</v>
      </c>
      <c r="X339" s="556">
        <v>44025.46848</v>
      </c>
      <c r="Y339" s="555">
        <v>0.6</v>
      </c>
    </row>
    <row r="340" spans="1:25" s="157" customFormat="1" ht="12.75" thickBot="1" thickTop="1">
      <c r="A340" s="328" t="s">
        <v>1609</v>
      </c>
      <c r="B340" s="329"/>
      <c r="C340" s="329"/>
      <c r="D340" s="329"/>
      <c r="E340" s="329"/>
      <c r="F340" s="330"/>
      <c r="G340" s="331"/>
      <c r="H340" s="331"/>
      <c r="I340" s="333"/>
      <c r="J340" s="332"/>
      <c r="K340" s="334"/>
      <c r="L340" s="335"/>
      <c r="M340" s="335"/>
      <c r="N340" s="337"/>
      <c r="O340" s="330"/>
      <c r="P340" s="336"/>
      <c r="Q340" s="337"/>
      <c r="R340" s="337"/>
      <c r="S340" s="338"/>
      <c r="T340" s="335"/>
      <c r="U340" s="335"/>
      <c r="V340" s="339"/>
      <c r="W340" s="548"/>
      <c r="X340" s="548"/>
      <c r="Y340" s="549"/>
    </row>
    <row r="341" spans="1:25" s="3" customFormat="1" ht="68.25" thickTop="1">
      <c r="A341" s="448" t="s">
        <v>2713</v>
      </c>
      <c r="B341" s="451"/>
      <c r="C341" s="454" t="s">
        <v>2749</v>
      </c>
      <c r="D341" s="451"/>
      <c r="E341" s="454" t="s">
        <v>2715</v>
      </c>
      <c r="F341" s="430" t="s">
        <v>2716</v>
      </c>
      <c r="G341" s="434" t="s">
        <v>949</v>
      </c>
      <c r="H341" s="434" t="s">
        <v>1171</v>
      </c>
      <c r="I341" s="443" t="s">
        <v>2751</v>
      </c>
      <c r="J341" s="441">
        <v>14</v>
      </c>
      <c r="K341" s="93" t="s">
        <v>2752</v>
      </c>
      <c r="L341" s="57" t="s">
        <v>338</v>
      </c>
      <c r="M341" s="57" t="s">
        <v>1172</v>
      </c>
      <c r="N341" s="79" t="s">
        <v>2737</v>
      </c>
      <c r="O341" s="94">
        <v>54</v>
      </c>
      <c r="P341" s="60">
        <v>1</v>
      </c>
      <c r="Q341" s="61" t="s">
        <v>1610</v>
      </c>
      <c r="R341" s="61" t="s">
        <v>1611</v>
      </c>
      <c r="S341" s="62">
        <f aca="true" t="shared" si="1" ref="S341:S347">608+136</f>
        <v>744</v>
      </c>
      <c r="T341" s="57">
        <v>1</v>
      </c>
      <c r="U341" s="57" t="s">
        <v>2740</v>
      </c>
      <c r="V341" s="63">
        <v>9.37</v>
      </c>
      <c r="W341" s="557">
        <v>1185.1176</v>
      </c>
      <c r="X341" s="557">
        <v>118.51176000000001</v>
      </c>
      <c r="Y341" s="558">
        <v>0.1</v>
      </c>
    </row>
    <row r="342" spans="1:25" s="3" customFormat="1" ht="45">
      <c r="A342" s="459"/>
      <c r="B342" s="460"/>
      <c r="C342" s="461"/>
      <c r="D342" s="460"/>
      <c r="E342" s="461"/>
      <c r="F342" s="431"/>
      <c r="G342" s="435"/>
      <c r="H342" s="435"/>
      <c r="I342" s="462"/>
      <c r="J342" s="442"/>
      <c r="K342" s="95"/>
      <c r="L342" s="96" t="s">
        <v>339</v>
      </c>
      <c r="M342" s="96" t="s">
        <v>1173</v>
      </c>
      <c r="N342" s="97" t="s">
        <v>1583</v>
      </c>
      <c r="O342" s="94">
        <v>54</v>
      </c>
      <c r="P342" s="98">
        <v>6</v>
      </c>
      <c r="Q342" s="99" t="s">
        <v>1610</v>
      </c>
      <c r="R342" s="99" t="s">
        <v>1612</v>
      </c>
      <c r="S342" s="100">
        <f t="shared" si="1"/>
        <v>744</v>
      </c>
      <c r="T342" s="96">
        <v>1</v>
      </c>
      <c r="U342" s="96" t="s">
        <v>2740</v>
      </c>
      <c r="V342" s="101">
        <v>9.37</v>
      </c>
      <c r="W342" s="556">
        <v>69991651.19999999</v>
      </c>
      <c r="X342" s="613">
        <v>6999165.119999999</v>
      </c>
      <c r="Y342" s="606">
        <v>0.1</v>
      </c>
    </row>
    <row r="343" spans="1:25" s="3" customFormat="1" ht="56.25">
      <c r="A343" s="449"/>
      <c r="B343" s="452"/>
      <c r="C343" s="452"/>
      <c r="D343" s="452"/>
      <c r="E343" s="452"/>
      <c r="F343" s="431"/>
      <c r="G343" s="435"/>
      <c r="H343" s="435"/>
      <c r="I343" s="444"/>
      <c r="J343" s="442"/>
      <c r="K343" s="80" t="s">
        <v>2752</v>
      </c>
      <c r="L343" s="65" t="s">
        <v>340</v>
      </c>
      <c r="M343" s="65" t="s">
        <v>1174</v>
      </c>
      <c r="N343" s="81" t="s">
        <v>1585</v>
      </c>
      <c r="O343" s="74">
        <v>54</v>
      </c>
      <c r="P343" s="68">
        <v>3</v>
      </c>
      <c r="Q343" s="75" t="s">
        <v>1610</v>
      </c>
      <c r="R343" s="75" t="s">
        <v>1612</v>
      </c>
      <c r="S343" s="70">
        <f t="shared" si="1"/>
        <v>744</v>
      </c>
      <c r="T343" s="65">
        <v>1</v>
      </c>
      <c r="U343" s="65" t="s">
        <v>2740</v>
      </c>
      <c r="V343" s="71">
        <v>9.37</v>
      </c>
      <c r="W343" s="552">
        <v>509044.8</v>
      </c>
      <c r="X343" s="553">
        <v>50904.48</v>
      </c>
      <c r="Y343" s="554">
        <v>0.1</v>
      </c>
    </row>
    <row r="344" spans="1:25" s="106" customFormat="1" ht="45">
      <c r="A344" s="449"/>
      <c r="B344" s="452"/>
      <c r="C344" s="452"/>
      <c r="D344" s="452"/>
      <c r="E344" s="452"/>
      <c r="F344" s="431"/>
      <c r="G344" s="435"/>
      <c r="H344" s="435"/>
      <c r="I344" s="444"/>
      <c r="J344" s="442"/>
      <c r="K344" s="80" t="s">
        <v>2752</v>
      </c>
      <c r="L344" s="74" t="s">
        <v>341</v>
      </c>
      <c r="M344" s="74" t="s">
        <v>1175</v>
      </c>
      <c r="N344" s="83" t="s">
        <v>1586</v>
      </c>
      <c r="O344" s="67">
        <v>54</v>
      </c>
      <c r="P344" s="103">
        <v>3</v>
      </c>
      <c r="Q344" s="75" t="s">
        <v>1610</v>
      </c>
      <c r="R344" s="75" t="s">
        <v>1612</v>
      </c>
      <c r="S344" s="104">
        <f t="shared" si="1"/>
        <v>744</v>
      </c>
      <c r="T344" s="74">
        <v>1</v>
      </c>
      <c r="U344" s="74" t="s">
        <v>2740</v>
      </c>
      <c r="V344" s="105">
        <v>9.37</v>
      </c>
      <c r="W344" s="614">
        <v>41827.68</v>
      </c>
      <c r="X344" s="614">
        <v>4182.768</v>
      </c>
      <c r="Y344" s="615">
        <v>0.1</v>
      </c>
    </row>
    <row r="345" spans="1:25" s="3" customFormat="1" ht="45">
      <c r="A345" s="449"/>
      <c r="B345" s="452"/>
      <c r="C345" s="452"/>
      <c r="D345" s="452"/>
      <c r="E345" s="452"/>
      <c r="F345" s="431"/>
      <c r="G345" s="435"/>
      <c r="H345" s="435"/>
      <c r="I345" s="444"/>
      <c r="J345" s="442"/>
      <c r="K345" s="80" t="s">
        <v>2752</v>
      </c>
      <c r="L345" s="73" t="s">
        <v>342</v>
      </c>
      <c r="M345" s="73" t="s">
        <v>1176</v>
      </c>
      <c r="N345" s="83" t="s">
        <v>1613</v>
      </c>
      <c r="O345" s="74" t="s">
        <v>1587</v>
      </c>
      <c r="P345" s="68">
        <v>3</v>
      </c>
      <c r="Q345" s="75" t="s">
        <v>1610</v>
      </c>
      <c r="R345" s="75" t="s">
        <v>1612</v>
      </c>
      <c r="S345" s="70">
        <f t="shared" si="1"/>
        <v>744</v>
      </c>
      <c r="T345" s="73">
        <v>1</v>
      </c>
      <c r="U345" s="73" t="s">
        <v>2740</v>
      </c>
      <c r="V345" s="76">
        <v>9.37</v>
      </c>
      <c r="W345" s="556">
        <v>1813128</v>
      </c>
      <c r="X345" s="552">
        <v>181312.8</v>
      </c>
      <c r="Y345" s="555">
        <v>0.1</v>
      </c>
    </row>
    <row r="346" spans="1:25" s="3" customFormat="1" ht="56.25">
      <c r="A346" s="449"/>
      <c r="B346" s="452"/>
      <c r="C346" s="452"/>
      <c r="D346" s="452"/>
      <c r="E346" s="452"/>
      <c r="F346" s="431"/>
      <c r="G346" s="435"/>
      <c r="H346" s="435"/>
      <c r="I346" s="444"/>
      <c r="J346" s="442"/>
      <c r="K346" s="80" t="s">
        <v>2752</v>
      </c>
      <c r="L346" s="73" t="s">
        <v>343</v>
      </c>
      <c r="M346" s="73" t="s">
        <v>1177</v>
      </c>
      <c r="N346" s="83" t="s">
        <v>1588</v>
      </c>
      <c r="O346" s="74" t="s">
        <v>1587</v>
      </c>
      <c r="P346" s="68">
        <v>3</v>
      </c>
      <c r="Q346" s="75" t="s">
        <v>983</v>
      </c>
      <c r="R346" s="75" t="s">
        <v>993</v>
      </c>
      <c r="S346" s="70">
        <v>1</v>
      </c>
      <c r="T346" s="73">
        <v>1</v>
      </c>
      <c r="U346" s="73" t="s">
        <v>2722</v>
      </c>
      <c r="V346" s="76">
        <v>9.37</v>
      </c>
      <c r="W346" s="556">
        <v>843.55</v>
      </c>
      <c r="X346" s="556">
        <v>84.355</v>
      </c>
      <c r="Y346" s="555">
        <v>0.1</v>
      </c>
    </row>
    <row r="347" spans="1:25" s="3" customFormat="1" ht="45.75" thickBot="1">
      <c r="A347" s="449"/>
      <c r="B347" s="452"/>
      <c r="C347" s="452"/>
      <c r="D347" s="452"/>
      <c r="E347" s="452"/>
      <c r="F347" s="455"/>
      <c r="G347" s="415"/>
      <c r="H347" s="415"/>
      <c r="I347" s="444"/>
      <c r="J347" s="447"/>
      <c r="K347" s="107" t="s">
        <v>2752</v>
      </c>
      <c r="L347" s="73" t="s">
        <v>344</v>
      </c>
      <c r="M347" s="73" t="s">
        <v>1178</v>
      </c>
      <c r="N347" s="83" t="s">
        <v>1589</v>
      </c>
      <c r="O347" s="109" t="s">
        <v>2749</v>
      </c>
      <c r="P347" s="110">
        <v>5</v>
      </c>
      <c r="Q347" s="111" t="s">
        <v>1610</v>
      </c>
      <c r="R347" s="112" t="s">
        <v>1612</v>
      </c>
      <c r="S347" s="70">
        <f t="shared" si="1"/>
        <v>744</v>
      </c>
      <c r="T347" s="73">
        <v>1</v>
      </c>
      <c r="U347" s="73" t="s">
        <v>2740</v>
      </c>
      <c r="V347" s="76">
        <v>9.37</v>
      </c>
      <c r="W347" s="552">
        <v>20266.56</v>
      </c>
      <c r="X347" s="556">
        <v>2026.656</v>
      </c>
      <c r="Y347" s="555">
        <v>0.1</v>
      </c>
    </row>
    <row r="348" spans="1:25" s="3" customFormat="1" ht="57" thickTop="1">
      <c r="A348" s="448" t="s">
        <v>2713</v>
      </c>
      <c r="B348" s="451"/>
      <c r="C348" s="454" t="s">
        <v>1590</v>
      </c>
      <c r="D348" s="451"/>
      <c r="E348" s="454" t="s">
        <v>2715</v>
      </c>
      <c r="F348" s="430" t="s">
        <v>2716</v>
      </c>
      <c r="G348" s="434" t="s">
        <v>345</v>
      </c>
      <c r="H348" s="434" t="s">
        <v>1179</v>
      </c>
      <c r="I348" s="443" t="s">
        <v>1592</v>
      </c>
      <c r="J348" s="441">
        <v>5</v>
      </c>
      <c r="K348" s="80" t="s">
        <v>1593</v>
      </c>
      <c r="L348" s="57" t="s">
        <v>346</v>
      </c>
      <c r="M348" s="57" t="s">
        <v>1180</v>
      </c>
      <c r="N348" s="79" t="s">
        <v>2737</v>
      </c>
      <c r="O348" s="113" t="s">
        <v>2749</v>
      </c>
      <c r="P348" s="60">
        <v>1</v>
      </c>
      <c r="Q348" s="61" t="s">
        <v>1614</v>
      </c>
      <c r="R348" s="61" t="s">
        <v>1615</v>
      </c>
      <c r="S348" s="62">
        <v>227</v>
      </c>
      <c r="T348" s="57">
        <v>1</v>
      </c>
      <c r="U348" s="57" t="s">
        <v>2740</v>
      </c>
      <c r="V348" s="63">
        <v>9.37</v>
      </c>
      <c r="W348" s="557">
        <v>361.5883</v>
      </c>
      <c r="X348" s="557">
        <v>36.15883</v>
      </c>
      <c r="Y348" s="558">
        <v>0.1</v>
      </c>
    </row>
    <row r="349" spans="1:25" s="3" customFormat="1" ht="57" thickBot="1">
      <c r="A349" s="449"/>
      <c r="B349" s="452"/>
      <c r="C349" s="452"/>
      <c r="D349" s="452"/>
      <c r="E349" s="452"/>
      <c r="F349" s="431"/>
      <c r="G349" s="435"/>
      <c r="H349" s="435"/>
      <c r="I349" s="444"/>
      <c r="J349" s="442"/>
      <c r="K349" s="80" t="s">
        <v>1593</v>
      </c>
      <c r="L349" s="65" t="s">
        <v>347</v>
      </c>
      <c r="M349" s="96" t="s">
        <v>1181</v>
      </c>
      <c r="N349" s="81" t="s">
        <v>1616</v>
      </c>
      <c r="O349" s="74" t="s">
        <v>2749</v>
      </c>
      <c r="P349" s="68">
        <v>3</v>
      </c>
      <c r="Q349" s="75" t="s">
        <v>1614</v>
      </c>
      <c r="R349" s="75" t="s">
        <v>1615</v>
      </c>
      <c r="S349" s="70">
        <v>227</v>
      </c>
      <c r="T349" s="65">
        <v>1</v>
      </c>
      <c r="U349" s="65" t="s">
        <v>2740</v>
      </c>
      <c r="V349" s="71">
        <v>9.37</v>
      </c>
      <c r="W349" s="552">
        <v>269539.8</v>
      </c>
      <c r="X349" s="553">
        <v>26953.98</v>
      </c>
      <c r="Y349" s="554">
        <v>0.1</v>
      </c>
    </row>
    <row r="350" spans="1:25" s="3" customFormat="1" ht="68.25" thickTop="1">
      <c r="A350" s="448" t="s">
        <v>2713</v>
      </c>
      <c r="B350" s="451"/>
      <c r="C350" s="454" t="s">
        <v>1596</v>
      </c>
      <c r="D350" s="451"/>
      <c r="E350" s="454" t="s">
        <v>2715</v>
      </c>
      <c r="F350" s="430" t="s">
        <v>2716</v>
      </c>
      <c r="G350" s="434" t="s">
        <v>352</v>
      </c>
      <c r="H350" s="434" t="s">
        <v>1182</v>
      </c>
      <c r="I350" s="443" t="s">
        <v>1598</v>
      </c>
      <c r="J350" s="441">
        <v>5</v>
      </c>
      <c r="K350" s="93" t="s">
        <v>1599</v>
      </c>
      <c r="L350" s="57" t="s">
        <v>348</v>
      </c>
      <c r="M350" s="391" t="s">
        <v>1183</v>
      </c>
      <c r="N350" s="79" t="s">
        <v>2737</v>
      </c>
      <c r="O350" s="113" t="s">
        <v>1596</v>
      </c>
      <c r="P350" s="60">
        <v>1</v>
      </c>
      <c r="Q350" s="61" t="s">
        <v>1610</v>
      </c>
      <c r="R350" s="61" t="s">
        <v>1611</v>
      </c>
      <c r="S350" s="62">
        <f aca="true" t="shared" si="2" ref="S350:S357">608+136</f>
        <v>744</v>
      </c>
      <c r="T350" s="57">
        <v>1</v>
      </c>
      <c r="U350" s="57" t="s">
        <v>2740</v>
      </c>
      <c r="V350" s="63">
        <v>9.37</v>
      </c>
      <c r="W350" s="557">
        <v>1185.1176</v>
      </c>
      <c r="X350" s="557">
        <v>118.51176000000001</v>
      </c>
      <c r="Y350" s="558">
        <v>0.1</v>
      </c>
    </row>
    <row r="351" spans="1:25" s="3" customFormat="1" ht="45">
      <c r="A351" s="449"/>
      <c r="B351" s="452"/>
      <c r="C351" s="452"/>
      <c r="D351" s="452"/>
      <c r="E351" s="452"/>
      <c r="F351" s="431"/>
      <c r="G351" s="435"/>
      <c r="H351" s="435"/>
      <c r="I351" s="444"/>
      <c r="J351" s="442"/>
      <c r="K351" s="80" t="s">
        <v>1599</v>
      </c>
      <c r="L351" s="65" t="s">
        <v>349</v>
      </c>
      <c r="M351" s="73" t="s">
        <v>1184</v>
      </c>
      <c r="N351" s="81" t="s">
        <v>1600</v>
      </c>
      <c r="O351" s="74" t="s">
        <v>1596</v>
      </c>
      <c r="P351" s="68">
        <v>3</v>
      </c>
      <c r="Q351" s="75" t="s">
        <v>1610</v>
      </c>
      <c r="R351" s="75" t="s">
        <v>1617</v>
      </c>
      <c r="S351" s="70">
        <f t="shared" si="2"/>
        <v>744</v>
      </c>
      <c r="T351" s="65">
        <v>1</v>
      </c>
      <c r="U351" s="65" t="s">
        <v>2722</v>
      </c>
      <c r="V351" s="71">
        <v>9.37</v>
      </c>
      <c r="W351" s="552">
        <v>0</v>
      </c>
      <c r="X351" s="553">
        <v>0</v>
      </c>
      <c r="Y351" s="554">
        <v>0.1</v>
      </c>
    </row>
    <row r="352" spans="1:25" s="3" customFormat="1" ht="45">
      <c r="A352" s="449"/>
      <c r="B352" s="452"/>
      <c r="C352" s="452"/>
      <c r="D352" s="452"/>
      <c r="E352" s="452"/>
      <c r="F352" s="431"/>
      <c r="G352" s="435"/>
      <c r="H352" s="435"/>
      <c r="I352" s="444"/>
      <c r="J352" s="442"/>
      <c r="K352" s="80" t="s">
        <v>1599</v>
      </c>
      <c r="L352" s="73" t="s">
        <v>350</v>
      </c>
      <c r="M352" s="96" t="s">
        <v>1185</v>
      </c>
      <c r="N352" s="81" t="s">
        <v>1011</v>
      </c>
      <c r="O352" s="67" t="s">
        <v>1596</v>
      </c>
      <c r="P352" s="68">
        <v>3</v>
      </c>
      <c r="Q352" s="75" t="s">
        <v>1610</v>
      </c>
      <c r="R352" s="75" t="s">
        <v>1617</v>
      </c>
      <c r="S352" s="70">
        <f t="shared" si="2"/>
        <v>744</v>
      </c>
      <c r="T352" s="73">
        <v>1</v>
      </c>
      <c r="U352" s="73" t="s">
        <v>2722</v>
      </c>
      <c r="V352" s="76">
        <v>9.37</v>
      </c>
      <c r="W352" s="552">
        <v>13740564</v>
      </c>
      <c r="X352" s="552">
        <v>1374056.4</v>
      </c>
      <c r="Y352" s="555">
        <v>0.1</v>
      </c>
    </row>
    <row r="353" spans="1:25" s="3" customFormat="1" ht="57" thickBot="1">
      <c r="A353" s="450"/>
      <c r="B353" s="453"/>
      <c r="C353" s="453"/>
      <c r="D353" s="453"/>
      <c r="E353" s="453"/>
      <c r="F353" s="455"/>
      <c r="G353" s="415"/>
      <c r="H353" s="415"/>
      <c r="I353" s="456"/>
      <c r="J353" s="447"/>
      <c r="K353" s="107" t="s">
        <v>1599</v>
      </c>
      <c r="L353" s="85" t="s">
        <v>351</v>
      </c>
      <c r="M353" s="96" t="s">
        <v>1186</v>
      </c>
      <c r="N353" s="119" t="s">
        <v>1012</v>
      </c>
      <c r="O353" s="87" t="s">
        <v>1596</v>
      </c>
      <c r="P353" s="88">
        <v>3</v>
      </c>
      <c r="Q353" s="111" t="s">
        <v>1614</v>
      </c>
      <c r="R353" s="111" t="s">
        <v>1615</v>
      </c>
      <c r="S353" s="90">
        <v>227</v>
      </c>
      <c r="T353" s="85">
        <v>1</v>
      </c>
      <c r="U353" s="85" t="s">
        <v>2722</v>
      </c>
      <c r="V353" s="91">
        <v>9.37</v>
      </c>
      <c r="W353" s="559">
        <v>560349.5</v>
      </c>
      <c r="X353" s="560">
        <v>56034.95</v>
      </c>
      <c r="Y353" s="561">
        <v>0.1</v>
      </c>
    </row>
    <row r="354" spans="1:25" s="3" customFormat="1" ht="68.25" thickTop="1">
      <c r="A354" s="428" t="s">
        <v>2713</v>
      </c>
      <c r="B354" s="430" t="s">
        <v>1601</v>
      </c>
      <c r="C354" s="432" t="s">
        <v>1602</v>
      </c>
      <c r="D354" s="430"/>
      <c r="E354" s="432" t="s">
        <v>2715</v>
      </c>
      <c r="F354" s="430" t="s">
        <v>2716</v>
      </c>
      <c r="G354" s="434" t="s">
        <v>353</v>
      </c>
      <c r="H354" s="434" t="s">
        <v>1187</v>
      </c>
      <c r="I354" s="439" t="s">
        <v>1604</v>
      </c>
      <c r="J354" s="441">
        <v>3</v>
      </c>
      <c r="K354" s="93" t="s">
        <v>2752</v>
      </c>
      <c r="L354" s="57" t="s">
        <v>354</v>
      </c>
      <c r="M354" s="57" t="s">
        <v>1188</v>
      </c>
      <c r="N354" s="79" t="s">
        <v>2737</v>
      </c>
      <c r="O354" s="59">
        <v>59</v>
      </c>
      <c r="P354" s="60">
        <v>1</v>
      </c>
      <c r="Q354" s="61" t="s">
        <v>1610</v>
      </c>
      <c r="R354" s="61" t="s">
        <v>1611</v>
      </c>
      <c r="S354" s="62">
        <f t="shared" si="2"/>
        <v>744</v>
      </c>
      <c r="T354" s="57">
        <v>1</v>
      </c>
      <c r="U354" s="57" t="s">
        <v>2740</v>
      </c>
      <c r="V354" s="63">
        <v>9.37</v>
      </c>
      <c r="W354" s="557">
        <v>1185.1176</v>
      </c>
      <c r="X354" s="557">
        <v>711.07056</v>
      </c>
      <c r="Y354" s="558">
        <v>0.6</v>
      </c>
    </row>
    <row r="355" spans="1:25" s="3" customFormat="1" ht="45">
      <c r="A355" s="429"/>
      <c r="B355" s="431"/>
      <c r="C355" s="433"/>
      <c r="D355" s="431"/>
      <c r="E355" s="433"/>
      <c r="F355" s="431"/>
      <c r="G355" s="435"/>
      <c r="H355" s="435"/>
      <c r="I355" s="440"/>
      <c r="J355" s="442"/>
      <c r="K355" s="80" t="s">
        <v>2752</v>
      </c>
      <c r="L355" s="73" t="s">
        <v>355</v>
      </c>
      <c r="M355" s="73" t="s">
        <v>1189</v>
      </c>
      <c r="N355" s="81" t="s">
        <v>1605</v>
      </c>
      <c r="O355" s="67">
        <v>59</v>
      </c>
      <c r="P355" s="68">
        <v>3</v>
      </c>
      <c r="Q355" s="75" t="s">
        <v>1610</v>
      </c>
      <c r="R355" s="75" t="s">
        <v>1617</v>
      </c>
      <c r="S355" s="70">
        <f t="shared" si="2"/>
        <v>744</v>
      </c>
      <c r="T355" s="73">
        <v>1</v>
      </c>
      <c r="U355" s="73" t="s">
        <v>2722</v>
      </c>
      <c r="V355" s="76">
        <v>9.37</v>
      </c>
      <c r="W355" s="552">
        <v>13942.56</v>
      </c>
      <c r="X355" s="552">
        <v>8365.536</v>
      </c>
      <c r="Y355" s="555">
        <v>0.6</v>
      </c>
    </row>
    <row r="356" spans="1:25" s="3" customFormat="1" ht="67.5">
      <c r="A356" s="429"/>
      <c r="B356" s="431"/>
      <c r="C356" s="433"/>
      <c r="D356" s="431"/>
      <c r="E356" s="433"/>
      <c r="F356" s="431"/>
      <c r="G356" s="435"/>
      <c r="H356" s="435"/>
      <c r="I356" s="440"/>
      <c r="J356" s="442"/>
      <c r="K356" s="80"/>
      <c r="L356" s="73" t="s">
        <v>356</v>
      </c>
      <c r="M356" s="73" t="s">
        <v>1190</v>
      </c>
      <c r="N356" s="83" t="s">
        <v>1606</v>
      </c>
      <c r="O356" s="74">
        <v>59</v>
      </c>
      <c r="P356" s="68">
        <v>6</v>
      </c>
      <c r="Q356" s="75" t="s">
        <v>1610</v>
      </c>
      <c r="R356" s="75" t="s">
        <v>1617</v>
      </c>
      <c r="S356" s="70">
        <f t="shared" si="2"/>
        <v>744</v>
      </c>
      <c r="T356" s="73">
        <v>1</v>
      </c>
      <c r="U356" s="73" t="s">
        <v>2740</v>
      </c>
      <c r="V356" s="76">
        <v>9.37</v>
      </c>
      <c r="W356" s="556">
        <v>3485.64</v>
      </c>
      <c r="X356" s="556">
        <v>2091.384</v>
      </c>
      <c r="Y356" s="555">
        <v>0.6</v>
      </c>
    </row>
    <row r="357" spans="1:25" s="3" customFormat="1" ht="34.5" thickBot="1">
      <c r="A357" s="429"/>
      <c r="B357" s="431"/>
      <c r="C357" s="433"/>
      <c r="D357" s="431"/>
      <c r="E357" s="433"/>
      <c r="F357" s="431"/>
      <c r="G357" s="415"/>
      <c r="H357" s="415"/>
      <c r="I357" s="440"/>
      <c r="J357" s="442"/>
      <c r="K357" s="80" t="s">
        <v>2752</v>
      </c>
      <c r="L357" s="73" t="s">
        <v>357</v>
      </c>
      <c r="M357" s="85" t="s">
        <v>1191</v>
      </c>
      <c r="N357" s="83" t="s">
        <v>1607</v>
      </c>
      <c r="O357" s="74">
        <v>59</v>
      </c>
      <c r="P357" s="68">
        <v>10</v>
      </c>
      <c r="Q357" s="111" t="s">
        <v>1610</v>
      </c>
      <c r="R357" s="111" t="s">
        <v>1617</v>
      </c>
      <c r="S357" s="90">
        <f t="shared" si="2"/>
        <v>744</v>
      </c>
      <c r="T357" s="73">
        <v>1</v>
      </c>
      <c r="U357" s="73" t="s">
        <v>2740</v>
      </c>
      <c r="V357" s="76">
        <v>9.37</v>
      </c>
      <c r="W357" s="556">
        <v>557.7023999999999</v>
      </c>
      <c r="X357" s="556">
        <v>334.62143999999995</v>
      </c>
      <c r="Y357" s="555">
        <v>0.6</v>
      </c>
    </row>
    <row r="358" spans="1:25" s="3" customFormat="1" ht="34.5" thickTop="1">
      <c r="A358" s="428" t="s">
        <v>2713</v>
      </c>
      <c r="B358" s="430" t="s">
        <v>1601</v>
      </c>
      <c r="C358" s="432" t="s">
        <v>1602</v>
      </c>
      <c r="D358" s="430"/>
      <c r="E358" s="432" t="s">
        <v>2715</v>
      </c>
      <c r="F358" s="430" t="s">
        <v>2716</v>
      </c>
      <c r="G358" s="434" t="s">
        <v>358</v>
      </c>
      <c r="H358" s="434" t="s">
        <v>1192</v>
      </c>
      <c r="I358" s="439" t="s">
        <v>1009</v>
      </c>
      <c r="J358" s="441">
        <v>3</v>
      </c>
      <c r="K358" s="93" t="s">
        <v>2752</v>
      </c>
      <c r="L358" s="57" t="s">
        <v>359</v>
      </c>
      <c r="M358" s="57" t="s">
        <v>1193</v>
      </c>
      <c r="N358" s="79" t="s">
        <v>2737</v>
      </c>
      <c r="O358" s="59">
        <v>58</v>
      </c>
      <c r="P358" s="60">
        <v>1</v>
      </c>
      <c r="Q358" s="61" t="s">
        <v>1610</v>
      </c>
      <c r="R358" s="61" t="s">
        <v>1617</v>
      </c>
      <c r="S358" s="62">
        <v>744</v>
      </c>
      <c r="T358" s="57">
        <v>1</v>
      </c>
      <c r="U358" s="57" t="s">
        <v>2740</v>
      </c>
      <c r="V358" s="63">
        <v>9.37</v>
      </c>
      <c r="W358" s="557">
        <v>1185.1176</v>
      </c>
      <c r="X358" s="557">
        <v>711.07056</v>
      </c>
      <c r="Y358" s="558">
        <v>0.6</v>
      </c>
    </row>
    <row r="359" spans="1:25" s="3" customFormat="1" ht="67.5">
      <c r="A359" s="429"/>
      <c r="B359" s="431"/>
      <c r="C359" s="433"/>
      <c r="D359" s="431"/>
      <c r="E359" s="433"/>
      <c r="F359" s="431"/>
      <c r="G359" s="435"/>
      <c r="H359" s="435"/>
      <c r="I359" s="440"/>
      <c r="J359" s="442"/>
      <c r="K359" s="80" t="s">
        <v>2752</v>
      </c>
      <c r="L359" s="73" t="s">
        <v>360</v>
      </c>
      <c r="M359" s="73" t="s">
        <v>1194</v>
      </c>
      <c r="N359" s="81" t="s">
        <v>1608</v>
      </c>
      <c r="O359" s="67">
        <v>58</v>
      </c>
      <c r="P359" s="68">
        <v>3</v>
      </c>
      <c r="Q359" s="75" t="s">
        <v>1610</v>
      </c>
      <c r="R359" s="75" t="s">
        <v>1611</v>
      </c>
      <c r="S359" s="70">
        <v>744</v>
      </c>
      <c r="T359" s="73">
        <v>1</v>
      </c>
      <c r="U359" s="73" t="s">
        <v>2740</v>
      </c>
      <c r="V359" s="76">
        <v>9.37</v>
      </c>
      <c r="W359" s="552">
        <v>139.42559999999997</v>
      </c>
      <c r="X359" s="552">
        <v>83.65535999999999</v>
      </c>
      <c r="Y359" s="555">
        <v>0.6</v>
      </c>
    </row>
    <row r="360" spans="1:25" s="3" customFormat="1" ht="34.5" thickBot="1">
      <c r="A360" s="429"/>
      <c r="B360" s="431"/>
      <c r="C360" s="433"/>
      <c r="D360" s="431"/>
      <c r="E360" s="433"/>
      <c r="F360" s="431"/>
      <c r="G360" s="415"/>
      <c r="H360" s="415"/>
      <c r="I360" s="440"/>
      <c r="J360" s="442"/>
      <c r="K360" s="80" t="s">
        <v>2752</v>
      </c>
      <c r="L360" s="73" t="s">
        <v>361</v>
      </c>
      <c r="M360" s="85" t="s">
        <v>1195</v>
      </c>
      <c r="N360" s="83" t="s">
        <v>1285</v>
      </c>
      <c r="O360" s="74">
        <v>58</v>
      </c>
      <c r="P360" s="68">
        <v>10</v>
      </c>
      <c r="Q360" s="75" t="s">
        <v>1610</v>
      </c>
      <c r="R360" s="75" t="s">
        <v>1617</v>
      </c>
      <c r="S360" s="70">
        <v>744</v>
      </c>
      <c r="T360" s="73">
        <v>1</v>
      </c>
      <c r="U360" s="73" t="s">
        <v>2740</v>
      </c>
      <c r="V360" s="76">
        <v>9.37</v>
      </c>
      <c r="W360" s="556">
        <v>68410.5024</v>
      </c>
      <c r="X360" s="556">
        <v>41046.301439999996</v>
      </c>
      <c r="Y360" s="555">
        <v>0.6</v>
      </c>
    </row>
    <row r="361" spans="1:25" s="3" customFormat="1" ht="57" thickTop="1">
      <c r="A361" s="428" t="s">
        <v>2713</v>
      </c>
      <c r="B361" s="430" t="s">
        <v>1601</v>
      </c>
      <c r="C361" s="432" t="s">
        <v>1602</v>
      </c>
      <c r="D361" s="430"/>
      <c r="E361" s="432" t="s">
        <v>2715</v>
      </c>
      <c r="F361" s="430" t="s">
        <v>2716</v>
      </c>
      <c r="G361" s="434" t="s">
        <v>358</v>
      </c>
      <c r="H361" s="434" t="s">
        <v>1196</v>
      </c>
      <c r="I361" s="439" t="s">
        <v>1007</v>
      </c>
      <c r="J361" s="441">
        <v>3</v>
      </c>
      <c r="K361" s="93" t="s">
        <v>2752</v>
      </c>
      <c r="L361" s="57" t="s">
        <v>359</v>
      </c>
      <c r="M361" s="391" t="s">
        <v>1197</v>
      </c>
      <c r="N361" s="79" t="s">
        <v>2737</v>
      </c>
      <c r="O361" s="59">
        <v>58</v>
      </c>
      <c r="P361" s="60">
        <v>1</v>
      </c>
      <c r="Q361" s="61" t="s">
        <v>1610</v>
      </c>
      <c r="R361" s="61" t="s">
        <v>1615</v>
      </c>
      <c r="S361" s="62">
        <v>227</v>
      </c>
      <c r="T361" s="57">
        <v>1</v>
      </c>
      <c r="U361" s="57" t="s">
        <v>2740</v>
      </c>
      <c r="V361" s="63">
        <v>9.37</v>
      </c>
      <c r="W361" s="557">
        <v>361.5883</v>
      </c>
      <c r="X361" s="557">
        <v>216.95298</v>
      </c>
      <c r="Y361" s="558">
        <v>0.6</v>
      </c>
    </row>
    <row r="362" spans="1:25" s="3" customFormat="1" ht="56.25">
      <c r="A362" s="429"/>
      <c r="B362" s="431"/>
      <c r="C362" s="433"/>
      <c r="D362" s="431"/>
      <c r="E362" s="433"/>
      <c r="F362" s="431"/>
      <c r="G362" s="435"/>
      <c r="H362" s="435"/>
      <c r="I362" s="440"/>
      <c r="J362" s="442"/>
      <c r="K362" s="80" t="s">
        <v>2752</v>
      </c>
      <c r="L362" s="73" t="s">
        <v>360</v>
      </c>
      <c r="M362" s="73" t="s">
        <v>1198</v>
      </c>
      <c r="N362" s="81" t="s">
        <v>1608</v>
      </c>
      <c r="O362" s="67">
        <v>58</v>
      </c>
      <c r="P362" s="68">
        <v>3</v>
      </c>
      <c r="Q362" s="75" t="s">
        <v>1610</v>
      </c>
      <c r="R362" s="75" t="s">
        <v>1615</v>
      </c>
      <c r="S362" s="70">
        <v>227</v>
      </c>
      <c r="T362" s="73">
        <v>1</v>
      </c>
      <c r="U362" s="73" t="s">
        <v>2740</v>
      </c>
      <c r="V362" s="76">
        <v>9.37</v>
      </c>
      <c r="W362" s="552">
        <v>42.5398</v>
      </c>
      <c r="X362" s="552">
        <v>25.52388</v>
      </c>
      <c r="Y362" s="555">
        <v>0.6</v>
      </c>
    </row>
    <row r="363" spans="1:25" s="3" customFormat="1" ht="57" thickBot="1">
      <c r="A363" s="429"/>
      <c r="B363" s="431"/>
      <c r="C363" s="433"/>
      <c r="D363" s="431"/>
      <c r="E363" s="433"/>
      <c r="F363" s="431"/>
      <c r="G363" s="415"/>
      <c r="H363" s="415"/>
      <c r="I363" s="440"/>
      <c r="J363" s="442"/>
      <c r="K363" s="80" t="s">
        <v>2752</v>
      </c>
      <c r="L363" s="73" t="s">
        <v>361</v>
      </c>
      <c r="M363" s="96" t="s">
        <v>1199</v>
      </c>
      <c r="N363" s="83" t="s">
        <v>1607</v>
      </c>
      <c r="O363" s="74">
        <v>58</v>
      </c>
      <c r="P363" s="68">
        <v>10</v>
      </c>
      <c r="Q363" s="75" t="s">
        <v>1610</v>
      </c>
      <c r="R363" s="75" t="s">
        <v>1615</v>
      </c>
      <c r="S363" s="70">
        <v>227</v>
      </c>
      <c r="T363" s="73">
        <v>1</v>
      </c>
      <c r="U363" s="73" t="s">
        <v>2740</v>
      </c>
      <c r="V363" s="76">
        <v>9.37</v>
      </c>
      <c r="W363" s="556">
        <v>20872.5592</v>
      </c>
      <c r="X363" s="556">
        <v>12523.53552</v>
      </c>
      <c r="Y363" s="555">
        <v>0.6</v>
      </c>
    </row>
    <row r="364" spans="1:25" s="157" customFormat="1" ht="12.75" thickBot="1" thickTop="1">
      <c r="A364" s="328" t="s">
        <v>1618</v>
      </c>
      <c r="B364" s="329"/>
      <c r="C364" s="329"/>
      <c r="D364" s="329"/>
      <c r="E364" s="329"/>
      <c r="F364" s="330"/>
      <c r="G364" s="331"/>
      <c r="H364" s="331"/>
      <c r="I364" s="333"/>
      <c r="J364" s="332"/>
      <c r="K364" s="334"/>
      <c r="L364" s="335"/>
      <c r="M364" s="335"/>
      <c r="N364" s="337"/>
      <c r="O364" s="330"/>
      <c r="P364" s="336"/>
      <c r="Q364" s="337"/>
      <c r="R364" s="337"/>
      <c r="S364" s="338"/>
      <c r="T364" s="335"/>
      <c r="U364" s="335"/>
      <c r="V364" s="339"/>
      <c r="W364" s="548"/>
      <c r="X364" s="548"/>
      <c r="Y364" s="549"/>
    </row>
    <row r="365" spans="1:25" s="3" customFormat="1" ht="57" thickTop="1">
      <c r="A365" s="448" t="s">
        <v>2713</v>
      </c>
      <c r="B365" s="451"/>
      <c r="C365" s="454" t="s">
        <v>2749</v>
      </c>
      <c r="D365" s="451"/>
      <c r="E365" s="454" t="s">
        <v>2715</v>
      </c>
      <c r="F365" s="430" t="s">
        <v>2716</v>
      </c>
      <c r="G365" s="434" t="s">
        <v>362</v>
      </c>
      <c r="H365" s="434" t="s">
        <v>1200</v>
      </c>
      <c r="I365" s="443" t="s">
        <v>2751</v>
      </c>
      <c r="J365" s="441">
        <v>14</v>
      </c>
      <c r="K365" s="93" t="s">
        <v>2752</v>
      </c>
      <c r="L365" s="57" t="s">
        <v>363</v>
      </c>
      <c r="M365" s="57" t="s">
        <v>1201</v>
      </c>
      <c r="N365" s="79" t="s">
        <v>2737</v>
      </c>
      <c r="O365" s="94">
        <v>54</v>
      </c>
      <c r="P365" s="60">
        <v>1</v>
      </c>
      <c r="Q365" s="61" t="s">
        <v>1619</v>
      </c>
      <c r="R365" s="61" t="s">
        <v>1620</v>
      </c>
      <c r="S365" s="62">
        <v>2357</v>
      </c>
      <c r="T365" s="57">
        <v>1</v>
      </c>
      <c r="U365" s="57" t="s">
        <v>2740</v>
      </c>
      <c r="V365" s="63">
        <v>9.37</v>
      </c>
      <c r="W365" s="557">
        <v>3754.4653</v>
      </c>
      <c r="X365" s="557">
        <v>375.44653</v>
      </c>
      <c r="Y365" s="558">
        <v>0.1</v>
      </c>
    </row>
    <row r="366" spans="1:25" s="3" customFormat="1" ht="33.75">
      <c r="A366" s="459"/>
      <c r="B366" s="460"/>
      <c r="C366" s="461"/>
      <c r="D366" s="460"/>
      <c r="E366" s="461"/>
      <c r="F366" s="431"/>
      <c r="G366" s="435"/>
      <c r="H366" s="435"/>
      <c r="I366" s="462"/>
      <c r="J366" s="442"/>
      <c r="K366" s="95"/>
      <c r="L366" s="96" t="s">
        <v>364</v>
      </c>
      <c r="M366" s="96" t="s">
        <v>1202</v>
      </c>
      <c r="N366" s="97" t="s">
        <v>1583</v>
      </c>
      <c r="O366" s="94">
        <v>54</v>
      </c>
      <c r="P366" s="98">
        <v>6</v>
      </c>
      <c r="Q366" s="99" t="s">
        <v>1619</v>
      </c>
      <c r="R366" s="99" t="s">
        <v>1621</v>
      </c>
      <c r="S366" s="100">
        <v>2358</v>
      </c>
      <c r="T366" s="96">
        <v>1</v>
      </c>
      <c r="U366" s="96" t="s">
        <v>2740</v>
      </c>
      <c r="V366" s="101">
        <v>9.37</v>
      </c>
      <c r="W366" s="556">
        <v>110914189.19999999</v>
      </c>
      <c r="X366" s="613">
        <v>11091418.92</v>
      </c>
      <c r="Y366" s="606">
        <v>0.1</v>
      </c>
    </row>
    <row r="367" spans="1:25" s="3" customFormat="1" ht="56.25">
      <c r="A367" s="449"/>
      <c r="B367" s="452"/>
      <c r="C367" s="452"/>
      <c r="D367" s="452"/>
      <c r="E367" s="452"/>
      <c r="F367" s="431"/>
      <c r="G367" s="435"/>
      <c r="H367" s="435"/>
      <c r="I367" s="444"/>
      <c r="J367" s="442"/>
      <c r="K367" s="80" t="s">
        <v>2752</v>
      </c>
      <c r="L367" s="65" t="s">
        <v>365</v>
      </c>
      <c r="M367" s="65" t="s">
        <v>1203</v>
      </c>
      <c r="N367" s="81" t="s">
        <v>1585</v>
      </c>
      <c r="O367" s="74">
        <v>54</v>
      </c>
      <c r="P367" s="68">
        <v>3</v>
      </c>
      <c r="Q367" s="75" t="s">
        <v>1619</v>
      </c>
      <c r="R367" s="75" t="s">
        <v>1621</v>
      </c>
      <c r="S367" s="70">
        <v>2358</v>
      </c>
      <c r="T367" s="65">
        <v>1</v>
      </c>
      <c r="U367" s="65" t="s">
        <v>2722</v>
      </c>
      <c r="V367" s="71">
        <v>9.37</v>
      </c>
      <c r="W367" s="552">
        <v>763520.4</v>
      </c>
      <c r="X367" s="553">
        <v>76352.04</v>
      </c>
      <c r="Y367" s="554">
        <v>0.1</v>
      </c>
    </row>
    <row r="368" spans="1:25" s="106" customFormat="1" ht="33.75">
      <c r="A368" s="449"/>
      <c r="B368" s="452"/>
      <c r="C368" s="452"/>
      <c r="D368" s="452"/>
      <c r="E368" s="452"/>
      <c r="F368" s="431"/>
      <c r="G368" s="435"/>
      <c r="H368" s="435"/>
      <c r="I368" s="444"/>
      <c r="J368" s="442"/>
      <c r="K368" s="80" t="s">
        <v>2752</v>
      </c>
      <c r="L368" s="74" t="s">
        <v>366</v>
      </c>
      <c r="M368" s="74" t="s">
        <v>1204</v>
      </c>
      <c r="N368" s="83" t="s">
        <v>1586</v>
      </c>
      <c r="O368" s="67">
        <v>54</v>
      </c>
      <c r="P368" s="103">
        <v>3</v>
      </c>
      <c r="Q368" s="75" t="s">
        <v>1619</v>
      </c>
      <c r="R368" s="75" t="s">
        <v>1621</v>
      </c>
      <c r="S368" s="104">
        <v>2358</v>
      </c>
      <c r="T368" s="74">
        <v>1</v>
      </c>
      <c r="U368" s="74" t="s">
        <v>2740</v>
      </c>
      <c r="V368" s="105">
        <v>9.37</v>
      </c>
      <c r="W368" s="614">
        <v>66283.38</v>
      </c>
      <c r="X368" s="614">
        <v>6628.338000000001</v>
      </c>
      <c r="Y368" s="615">
        <v>0.1</v>
      </c>
    </row>
    <row r="369" spans="1:25" s="3" customFormat="1" ht="33.75">
      <c r="A369" s="449"/>
      <c r="B369" s="452"/>
      <c r="C369" s="452"/>
      <c r="D369" s="452"/>
      <c r="E369" s="452"/>
      <c r="F369" s="431"/>
      <c r="G369" s="435"/>
      <c r="H369" s="435"/>
      <c r="I369" s="444"/>
      <c r="J369" s="442"/>
      <c r="K369" s="80" t="s">
        <v>2752</v>
      </c>
      <c r="L369" s="73" t="s">
        <v>367</v>
      </c>
      <c r="M369" s="73" t="s">
        <v>1205</v>
      </c>
      <c r="N369" s="83" t="s">
        <v>1613</v>
      </c>
      <c r="O369" s="74" t="s">
        <v>1587</v>
      </c>
      <c r="P369" s="68">
        <v>3</v>
      </c>
      <c r="Q369" s="75" t="s">
        <v>1619</v>
      </c>
      <c r="R369" s="75" t="s">
        <v>1621</v>
      </c>
      <c r="S369" s="70">
        <v>2358</v>
      </c>
      <c r="T369" s="73">
        <v>1</v>
      </c>
      <c r="U369" s="73" t="s">
        <v>2740</v>
      </c>
      <c r="V369" s="76">
        <v>9.37</v>
      </c>
      <c r="W369" s="556">
        <v>2669727.6</v>
      </c>
      <c r="X369" s="552">
        <v>266972.76</v>
      </c>
      <c r="Y369" s="555">
        <v>0.1</v>
      </c>
    </row>
    <row r="370" spans="1:25" s="3" customFormat="1" ht="56.25">
      <c r="A370" s="449"/>
      <c r="B370" s="452"/>
      <c r="C370" s="452"/>
      <c r="D370" s="452"/>
      <c r="E370" s="452"/>
      <c r="F370" s="431"/>
      <c r="G370" s="435"/>
      <c r="H370" s="435"/>
      <c r="I370" s="444"/>
      <c r="J370" s="442"/>
      <c r="K370" s="80" t="s">
        <v>2752</v>
      </c>
      <c r="L370" s="73" t="s">
        <v>368</v>
      </c>
      <c r="M370" s="73" t="s">
        <v>1206</v>
      </c>
      <c r="N370" s="83" t="s">
        <v>1588</v>
      </c>
      <c r="O370" s="74" t="s">
        <v>1587</v>
      </c>
      <c r="P370" s="68">
        <v>3</v>
      </c>
      <c r="Q370" s="75" t="s">
        <v>984</v>
      </c>
      <c r="R370" s="75" t="s">
        <v>994</v>
      </c>
      <c r="S370" s="70">
        <v>2</v>
      </c>
      <c r="T370" s="73">
        <v>1</v>
      </c>
      <c r="U370" s="73" t="s">
        <v>2740</v>
      </c>
      <c r="V370" s="76">
        <v>9.37</v>
      </c>
      <c r="W370" s="556">
        <v>1124.4</v>
      </c>
      <c r="X370" s="556">
        <v>112.44</v>
      </c>
      <c r="Y370" s="555">
        <v>0.1</v>
      </c>
    </row>
    <row r="371" spans="1:25" s="3" customFormat="1" ht="34.5" thickBot="1">
      <c r="A371" s="449"/>
      <c r="B371" s="452"/>
      <c r="C371" s="452"/>
      <c r="D371" s="452"/>
      <c r="E371" s="452"/>
      <c r="F371" s="455"/>
      <c r="G371" s="415"/>
      <c r="H371" s="415"/>
      <c r="I371" s="444"/>
      <c r="J371" s="447"/>
      <c r="K371" s="107" t="s">
        <v>2752</v>
      </c>
      <c r="L371" s="73" t="s">
        <v>369</v>
      </c>
      <c r="M371" s="73" t="s">
        <v>1298</v>
      </c>
      <c r="N371" s="83" t="s">
        <v>1589</v>
      </c>
      <c r="O371" s="109" t="s">
        <v>2749</v>
      </c>
      <c r="P371" s="110">
        <v>5</v>
      </c>
      <c r="Q371" s="111" t="s">
        <v>1619</v>
      </c>
      <c r="R371" s="112" t="s">
        <v>1621</v>
      </c>
      <c r="S371" s="70">
        <v>2358</v>
      </c>
      <c r="T371" s="73">
        <v>1</v>
      </c>
      <c r="U371" s="73" t="s">
        <v>2722</v>
      </c>
      <c r="V371" s="76">
        <v>9.37</v>
      </c>
      <c r="W371" s="552">
        <v>103138.92</v>
      </c>
      <c r="X371" s="556">
        <v>10313.892</v>
      </c>
      <c r="Y371" s="555">
        <v>0.1</v>
      </c>
    </row>
    <row r="372" spans="1:25" s="3" customFormat="1" ht="57" thickTop="1">
      <c r="A372" s="448" t="s">
        <v>2713</v>
      </c>
      <c r="B372" s="451"/>
      <c r="C372" s="454" t="s">
        <v>1590</v>
      </c>
      <c r="D372" s="451"/>
      <c r="E372" s="454" t="s">
        <v>2715</v>
      </c>
      <c r="F372" s="430" t="s">
        <v>2716</v>
      </c>
      <c r="G372" s="434" t="s">
        <v>370</v>
      </c>
      <c r="H372" s="434" t="s">
        <v>1207</v>
      </c>
      <c r="I372" s="443" t="s">
        <v>1592</v>
      </c>
      <c r="J372" s="441">
        <v>5</v>
      </c>
      <c r="K372" s="80" t="s">
        <v>1593</v>
      </c>
      <c r="L372" s="57" t="s">
        <v>371</v>
      </c>
      <c r="M372" s="57" t="s">
        <v>1208</v>
      </c>
      <c r="N372" s="79" t="s">
        <v>2737</v>
      </c>
      <c r="O372" s="113" t="s">
        <v>2749</v>
      </c>
      <c r="P372" s="60">
        <v>1</v>
      </c>
      <c r="Q372" s="61" t="s">
        <v>2197</v>
      </c>
      <c r="R372" s="61" t="s">
        <v>2198</v>
      </c>
      <c r="S372" s="62">
        <v>25</v>
      </c>
      <c r="T372" s="57">
        <v>1</v>
      </c>
      <c r="U372" s="57" t="s">
        <v>2740</v>
      </c>
      <c r="V372" s="63">
        <v>9.37</v>
      </c>
      <c r="W372" s="557">
        <v>39.8225</v>
      </c>
      <c r="X372" s="557">
        <v>3.98225</v>
      </c>
      <c r="Y372" s="558">
        <v>0.1</v>
      </c>
    </row>
    <row r="373" spans="1:25" s="3" customFormat="1" ht="34.5" thickBot="1">
      <c r="A373" s="449"/>
      <c r="B373" s="452"/>
      <c r="C373" s="452"/>
      <c r="D373" s="452"/>
      <c r="E373" s="452"/>
      <c r="F373" s="431"/>
      <c r="G373" s="435"/>
      <c r="H373" s="435"/>
      <c r="I373" s="444"/>
      <c r="J373" s="442"/>
      <c r="K373" s="80" t="s">
        <v>1593</v>
      </c>
      <c r="L373" s="65" t="s">
        <v>372</v>
      </c>
      <c r="M373" s="65" t="s">
        <v>1209</v>
      </c>
      <c r="N373" s="81" t="s">
        <v>1616</v>
      </c>
      <c r="O373" s="74" t="s">
        <v>2749</v>
      </c>
      <c r="P373" s="68">
        <v>3</v>
      </c>
      <c r="Q373" s="75" t="s">
        <v>2197</v>
      </c>
      <c r="R373" s="75"/>
      <c r="S373" s="70">
        <v>25</v>
      </c>
      <c r="T373" s="65">
        <v>1</v>
      </c>
      <c r="U373" s="65" t="s">
        <v>2722</v>
      </c>
      <c r="V373" s="71">
        <v>9.37</v>
      </c>
      <c r="W373" s="552">
        <v>1296.25</v>
      </c>
      <c r="X373" s="553">
        <v>129.625</v>
      </c>
      <c r="Y373" s="554">
        <v>0.1</v>
      </c>
    </row>
    <row r="374" spans="1:25" s="3" customFormat="1" ht="57" thickTop="1">
      <c r="A374" s="448" t="s">
        <v>2713</v>
      </c>
      <c r="B374" s="451"/>
      <c r="C374" s="454" t="s">
        <v>1596</v>
      </c>
      <c r="D374" s="451"/>
      <c r="E374" s="454" t="s">
        <v>2715</v>
      </c>
      <c r="F374" s="430" t="s">
        <v>2716</v>
      </c>
      <c r="G374" s="434" t="s">
        <v>374</v>
      </c>
      <c r="H374" s="434" t="s">
        <v>1210</v>
      </c>
      <c r="I374" s="443" t="s">
        <v>1598</v>
      </c>
      <c r="J374" s="441">
        <v>5</v>
      </c>
      <c r="K374" s="93" t="s">
        <v>1599</v>
      </c>
      <c r="L374" s="57" t="s">
        <v>375</v>
      </c>
      <c r="M374" s="57" t="s">
        <v>1211</v>
      </c>
      <c r="N374" s="79" t="s">
        <v>2737</v>
      </c>
      <c r="O374" s="113" t="s">
        <v>1596</v>
      </c>
      <c r="P374" s="60">
        <v>1</v>
      </c>
      <c r="Q374" s="61" t="s">
        <v>2197</v>
      </c>
      <c r="R374" s="61" t="s">
        <v>2198</v>
      </c>
      <c r="S374" s="62">
        <v>25</v>
      </c>
      <c r="T374" s="57">
        <v>1</v>
      </c>
      <c r="U374" s="57" t="s">
        <v>2740</v>
      </c>
      <c r="V374" s="63">
        <v>9.37</v>
      </c>
      <c r="W374" s="557">
        <v>39.8225</v>
      </c>
      <c r="X374" s="557">
        <v>3.98225</v>
      </c>
      <c r="Y374" s="558">
        <v>0.1</v>
      </c>
    </row>
    <row r="375" spans="1:25" s="3" customFormat="1" ht="56.25">
      <c r="A375" s="449"/>
      <c r="B375" s="452"/>
      <c r="C375" s="452"/>
      <c r="D375" s="452"/>
      <c r="E375" s="452"/>
      <c r="F375" s="431"/>
      <c r="G375" s="435"/>
      <c r="H375" s="435"/>
      <c r="I375" s="444"/>
      <c r="J375" s="442"/>
      <c r="K375" s="80" t="s">
        <v>1599</v>
      </c>
      <c r="L375" s="65" t="s">
        <v>376</v>
      </c>
      <c r="M375" s="65" t="s">
        <v>1212</v>
      </c>
      <c r="N375" s="81" t="s">
        <v>1600</v>
      </c>
      <c r="O375" s="74" t="s">
        <v>1596</v>
      </c>
      <c r="P375" s="68">
        <v>3</v>
      </c>
      <c r="Q375" s="75" t="s">
        <v>2197</v>
      </c>
      <c r="R375" s="75" t="s">
        <v>2198</v>
      </c>
      <c r="S375" s="70">
        <v>25</v>
      </c>
      <c r="T375" s="65">
        <v>1</v>
      </c>
      <c r="U375" s="65" t="s">
        <v>2722</v>
      </c>
      <c r="V375" s="71">
        <v>9.37</v>
      </c>
      <c r="W375" s="552">
        <v>0</v>
      </c>
      <c r="X375" s="553">
        <v>0</v>
      </c>
      <c r="Y375" s="554">
        <v>0.1</v>
      </c>
    </row>
    <row r="376" spans="1:25" s="3" customFormat="1" ht="33.75">
      <c r="A376" s="449"/>
      <c r="B376" s="452"/>
      <c r="C376" s="452"/>
      <c r="D376" s="452"/>
      <c r="E376" s="452"/>
      <c r="F376" s="431"/>
      <c r="G376" s="435"/>
      <c r="H376" s="435"/>
      <c r="I376" s="444"/>
      <c r="J376" s="442"/>
      <c r="K376" s="80"/>
      <c r="L376" s="65"/>
      <c r="M376" s="65" t="s">
        <v>1213</v>
      </c>
      <c r="N376" s="81" t="s">
        <v>1011</v>
      </c>
      <c r="O376" s="74" t="s">
        <v>1596</v>
      </c>
      <c r="P376" s="68">
        <v>3</v>
      </c>
      <c r="Q376" s="75" t="s">
        <v>2199</v>
      </c>
      <c r="R376" s="75"/>
      <c r="S376" s="70">
        <v>2</v>
      </c>
      <c r="T376" s="65">
        <v>1</v>
      </c>
      <c r="U376" s="65" t="s">
        <v>2722</v>
      </c>
      <c r="V376" s="71">
        <v>9.37</v>
      </c>
      <c r="W376" s="552">
        <v>17249.76</v>
      </c>
      <c r="X376" s="553">
        <v>1724.9759999999999</v>
      </c>
      <c r="Y376" s="554">
        <v>0.1</v>
      </c>
    </row>
    <row r="377" spans="1:25" s="3" customFormat="1" ht="57" thickBot="1">
      <c r="A377" s="449"/>
      <c r="B377" s="452"/>
      <c r="C377" s="452"/>
      <c r="D377" s="452"/>
      <c r="E377" s="452"/>
      <c r="F377" s="431"/>
      <c r="G377" s="435"/>
      <c r="H377" s="435"/>
      <c r="I377" s="444"/>
      <c r="J377" s="442"/>
      <c r="K377" s="80" t="s">
        <v>1599</v>
      </c>
      <c r="L377" s="73" t="s">
        <v>377</v>
      </c>
      <c r="M377" s="73" t="s">
        <v>1214</v>
      </c>
      <c r="N377" s="81" t="s">
        <v>1012</v>
      </c>
      <c r="O377" s="67" t="s">
        <v>1596</v>
      </c>
      <c r="P377" s="68">
        <v>3</v>
      </c>
      <c r="Q377" s="75" t="s">
        <v>2197</v>
      </c>
      <c r="R377" s="75" t="s">
        <v>2198</v>
      </c>
      <c r="S377" s="70">
        <v>25</v>
      </c>
      <c r="T377" s="73">
        <v>1</v>
      </c>
      <c r="U377" s="73" t="s">
        <v>2722</v>
      </c>
      <c r="V377" s="76">
        <v>9.37</v>
      </c>
      <c r="W377" s="552">
        <v>43122</v>
      </c>
      <c r="X377" s="552">
        <v>4312.2</v>
      </c>
      <c r="Y377" s="555">
        <v>0.1</v>
      </c>
    </row>
    <row r="378" spans="1:25" s="3" customFormat="1" ht="57" thickTop="1">
      <c r="A378" s="428" t="s">
        <v>2713</v>
      </c>
      <c r="B378" s="430" t="s">
        <v>1601</v>
      </c>
      <c r="C378" s="432" t="s">
        <v>1602</v>
      </c>
      <c r="D378" s="430"/>
      <c r="E378" s="432" t="s">
        <v>2715</v>
      </c>
      <c r="F378" s="430" t="s">
        <v>2716</v>
      </c>
      <c r="G378" s="434" t="s">
        <v>378</v>
      </c>
      <c r="H378" s="434" t="s">
        <v>1215</v>
      </c>
      <c r="I378" s="439" t="s">
        <v>1604</v>
      </c>
      <c r="J378" s="441">
        <v>3</v>
      </c>
      <c r="K378" s="93" t="s">
        <v>2752</v>
      </c>
      <c r="L378" s="57" t="s">
        <v>379</v>
      </c>
      <c r="M378" s="57" t="s">
        <v>1216</v>
      </c>
      <c r="N378" s="79" t="s">
        <v>2737</v>
      </c>
      <c r="O378" s="59">
        <v>59</v>
      </c>
      <c r="P378" s="60">
        <v>1</v>
      </c>
      <c r="Q378" s="61" t="s">
        <v>1619</v>
      </c>
      <c r="R378" s="61" t="s">
        <v>1002</v>
      </c>
      <c r="S378" s="62">
        <v>2357</v>
      </c>
      <c r="T378" s="57">
        <v>1</v>
      </c>
      <c r="U378" s="57" t="s">
        <v>2740</v>
      </c>
      <c r="V378" s="63">
        <v>9.37</v>
      </c>
      <c r="W378" s="557">
        <v>3754.4653</v>
      </c>
      <c r="X378" s="557">
        <v>2252.6791799999996</v>
      </c>
      <c r="Y378" s="558">
        <v>0.6</v>
      </c>
    </row>
    <row r="379" spans="1:25" s="3" customFormat="1" ht="45">
      <c r="A379" s="429"/>
      <c r="B379" s="431"/>
      <c r="C379" s="433"/>
      <c r="D379" s="431"/>
      <c r="E379" s="433"/>
      <c r="F379" s="431"/>
      <c r="G379" s="435"/>
      <c r="H379" s="435"/>
      <c r="I379" s="440"/>
      <c r="J379" s="442"/>
      <c r="K379" s="80" t="s">
        <v>2752</v>
      </c>
      <c r="L379" s="73" t="s">
        <v>380</v>
      </c>
      <c r="M379" s="73" t="s">
        <v>1217</v>
      </c>
      <c r="N379" s="81" t="s">
        <v>1605</v>
      </c>
      <c r="O379" s="67">
        <v>59</v>
      </c>
      <c r="P379" s="68">
        <v>3</v>
      </c>
      <c r="Q379" s="75" t="s">
        <v>1619</v>
      </c>
      <c r="R379" s="75" t="s">
        <v>1621</v>
      </c>
      <c r="S379" s="70">
        <v>2358</v>
      </c>
      <c r="T379" s="73">
        <v>1</v>
      </c>
      <c r="U379" s="73" t="s">
        <v>2722</v>
      </c>
      <c r="V379" s="76">
        <v>9.37</v>
      </c>
      <c r="W379" s="552">
        <v>11047.23</v>
      </c>
      <c r="X379" s="552">
        <v>6628.338</v>
      </c>
      <c r="Y379" s="555">
        <v>0.6</v>
      </c>
    </row>
    <row r="380" spans="1:25" s="3" customFormat="1" ht="67.5">
      <c r="A380" s="429"/>
      <c r="B380" s="431"/>
      <c r="C380" s="433"/>
      <c r="D380" s="431"/>
      <c r="E380" s="433"/>
      <c r="F380" s="431"/>
      <c r="G380" s="435"/>
      <c r="H380" s="435"/>
      <c r="I380" s="440"/>
      <c r="J380" s="442"/>
      <c r="K380" s="80"/>
      <c r="L380" s="73" t="s">
        <v>381</v>
      </c>
      <c r="M380" s="73" t="s">
        <v>1218</v>
      </c>
      <c r="N380" s="83" t="s">
        <v>1606</v>
      </c>
      <c r="O380" s="74">
        <v>59</v>
      </c>
      <c r="P380" s="68">
        <v>6</v>
      </c>
      <c r="Q380" s="75" t="s">
        <v>1619</v>
      </c>
      <c r="R380" s="75" t="s">
        <v>1621</v>
      </c>
      <c r="S380" s="70">
        <v>2358</v>
      </c>
      <c r="T380" s="73">
        <v>1</v>
      </c>
      <c r="U380" s="73" t="s">
        <v>2740</v>
      </c>
      <c r="V380" s="76">
        <v>9.37</v>
      </c>
      <c r="W380" s="556">
        <v>5523.615</v>
      </c>
      <c r="X380" s="556">
        <v>3314.169</v>
      </c>
      <c r="Y380" s="555">
        <v>0.6</v>
      </c>
    </row>
    <row r="381" spans="1:25" s="3" customFormat="1" ht="34.5" thickBot="1">
      <c r="A381" s="429"/>
      <c r="B381" s="431"/>
      <c r="C381" s="433"/>
      <c r="D381" s="431"/>
      <c r="E381" s="433"/>
      <c r="F381" s="431"/>
      <c r="G381" s="415"/>
      <c r="H381" s="415"/>
      <c r="I381" s="440"/>
      <c r="J381" s="442"/>
      <c r="K381" s="80" t="s">
        <v>2752</v>
      </c>
      <c r="L381" s="73" t="s">
        <v>382</v>
      </c>
      <c r="M381" s="73" t="s">
        <v>1219</v>
      </c>
      <c r="N381" s="83" t="s">
        <v>1607</v>
      </c>
      <c r="O381" s="74">
        <v>59</v>
      </c>
      <c r="P381" s="68">
        <v>10</v>
      </c>
      <c r="Q381" s="75" t="s">
        <v>1619</v>
      </c>
      <c r="R381" s="75" t="s">
        <v>1621</v>
      </c>
      <c r="S381" s="70">
        <v>2358</v>
      </c>
      <c r="T381" s="73">
        <v>1</v>
      </c>
      <c r="U381" s="73" t="s">
        <v>2740</v>
      </c>
      <c r="V381" s="76">
        <v>9.37</v>
      </c>
      <c r="W381" s="556">
        <v>1767.5567999999998</v>
      </c>
      <c r="X381" s="556">
        <v>1060.53408</v>
      </c>
      <c r="Y381" s="555">
        <v>0.6</v>
      </c>
    </row>
    <row r="382" spans="1:25" s="3" customFormat="1" ht="34.5" thickTop="1">
      <c r="A382" s="428" t="s">
        <v>2713</v>
      </c>
      <c r="B382" s="430" t="s">
        <v>1601</v>
      </c>
      <c r="C382" s="432" t="s">
        <v>1602</v>
      </c>
      <c r="D382" s="430"/>
      <c r="E382" s="432" t="s">
        <v>2715</v>
      </c>
      <c r="F382" s="430" t="s">
        <v>2716</v>
      </c>
      <c r="G382" s="434" t="s">
        <v>383</v>
      </c>
      <c r="H382" s="434" t="s">
        <v>1220</v>
      </c>
      <c r="I382" s="439" t="s">
        <v>1009</v>
      </c>
      <c r="J382" s="441">
        <v>3</v>
      </c>
      <c r="K382" s="93" t="s">
        <v>2752</v>
      </c>
      <c r="L382" s="57" t="s">
        <v>384</v>
      </c>
      <c r="M382" s="57" t="s">
        <v>1221</v>
      </c>
      <c r="N382" s="79" t="s">
        <v>2737</v>
      </c>
      <c r="O382" s="59">
        <v>58</v>
      </c>
      <c r="P382" s="60">
        <v>1</v>
      </c>
      <c r="Q382" s="61" t="s">
        <v>1619</v>
      </c>
      <c r="R382" s="61"/>
      <c r="S382" s="62">
        <f>2357</f>
        <v>2357</v>
      </c>
      <c r="T382" s="57">
        <v>1</v>
      </c>
      <c r="U382" s="57" t="s">
        <v>2740</v>
      </c>
      <c r="V382" s="63">
        <v>9.37</v>
      </c>
      <c r="W382" s="557">
        <v>3754.4653</v>
      </c>
      <c r="X382" s="557">
        <v>2252.6791799999996</v>
      </c>
      <c r="Y382" s="558">
        <v>0.6</v>
      </c>
    </row>
    <row r="383" spans="1:25" s="3" customFormat="1" ht="112.5">
      <c r="A383" s="429"/>
      <c r="B383" s="431"/>
      <c r="C383" s="433"/>
      <c r="D383" s="431"/>
      <c r="E383" s="433"/>
      <c r="F383" s="431"/>
      <c r="G383" s="435"/>
      <c r="H383" s="435"/>
      <c r="I383" s="440"/>
      <c r="J383" s="442"/>
      <c r="K383" s="80" t="s">
        <v>2752</v>
      </c>
      <c r="L383" s="73" t="s">
        <v>385</v>
      </c>
      <c r="M383" s="73" t="s">
        <v>1222</v>
      </c>
      <c r="N383" s="81" t="s">
        <v>1608</v>
      </c>
      <c r="O383" s="67">
        <v>58</v>
      </c>
      <c r="P383" s="68">
        <v>3</v>
      </c>
      <c r="Q383" s="75" t="s">
        <v>1015</v>
      </c>
      <c r="R383" s="75" t="s">
        <v>1003</v>
      </c>
      <c r="S383" s="70">
        <f>2357*0.5</f>
        <v>1178.5</v>
      </c>
      <c r="T383" s="73">
        <v>1</v>
      </c>
      <c r="U383" s="73" t="s">
        <v>2740</v>
      </c>
      <c r="V383" s="76">
        <v>9.37</v>
      </c>
      <c r="W383" s="552">
        <v>220.85089999999997</v>
      </c>
      <c r="X383" s="552">
        <v>132.51053999999996</v>
      </c>
      <c r="Y383" s="555">
        <v>0.6</v>
      </c>
    </row>
    <row r="384" spans="1:25" s="3" customFormat="1" ht="33.75">
      <c r="A384" s="429"/>
      <c r="B384" s="431"/>
      <c r="C384" s="433"/>
      <c r="D384" s="431"/>
      <c r="E384" s="433"/>
      <c r="F384" s="431"/>
      <c r="G384" s="435"/>
      <c r="H384" s="435"/>
      <c r="I384" s="440"/>
      <c r="J384" s="442"/>
      <c r="K384" s="80" t="s">
        <v>2752</v>
      </c>
      <c r="L384" s="73" t="s">
        <v>386</v>
      </c>
      <c r="M384" s="73" t="s">
        <v>1286</v>
      </c>
      <c r="N384" s="83" t="s">
        <v>1285</v>
      </c>
      <c r="O384" s="74">
        <v>58</v>
      </c>
      <c r="P384" s="68">
        <v>10</v>
      </c>
      <c r="Q384" s="75" t="s">
        <v>1015</v>
      </c>
      <c r="R384" s="75" t="s">
        <v>1004</v>
      </c>
      <c r="S384" s="70">
        <f>2357*0.5</f>
        <v>1178.5</v>
      </c>
      <c r="T384" s="73">
        <v>1</v>
      </c>
      <c r="U384" s="73" t="s">
        <v>2740</v>
      </c>
      <c r="V384" s="76">
        <v>9.37</v>
      </c>
      <c r="W384" s="556">
        <v>65936.6036</v>
      </c>
      <c r="X384" s="556">
        <v>39561.96216</v>
      </c>
      <c r="Y384" s="555">
        <v>0.6</v>
      </c>
    </row>
    <row r="385" spans="1:25" s="3" customFormat="1" ht="34.5" thickBot="1">
      <c r="A385" s="429"/>
      <c r="B385" s="431"/>
      <c r="C385" s="433"/>
      <c r="D385" s="431"/>
      <c r="E385" s="433"/>
      <c r="F385" s="431"/>
      <c r="G385" s="435"/>
      <c r="H385" s="435"/>
      <c r="I385" s="440"/>
      <c r="J385" s="442"/>
      <c r="K385" s="80"/>
      <c r="L385" s="73"/>
      <c r="M385" s="73" t="s">
        <v>1223</v>
      </c>
      <c r="N385" s="81" t="s">
        <v>1014</v>
      </c>
      <c r="O385" s="67">
        <v>58</v>
      </c>
      <c r="P385" s="68">
        <v>3</v>
      </c>
      <c r="Q385" s="75" t="s">
        <v>1016</v>
      </c>
      <c r="R385" s="75" t="s">
        <v>1004</v>
      </c>
      <c r="S385" s="70">
        <f>2357*0.5</f>
        <v>1178.5</v>
      </c>
      <c r="T385" s="73">
        <v>1</v>
      </c>
      <c r="U385" s="73" t="s">
        <v>2740</v>
      </c>
      <c r="V385" s="76">
        <v>9.37</v>
      </c>
      <c r="W385" s="556">
        <v>45430.7036</v>
      </c>
      <c r="X385" s="556">
        <v>27258.42216</v>
      </c>
      <c r="Y385" s="555">
        <v>0.6</v>
      </c>
    </row>
    <row r="386" spans="1:25" s="3" customFormat="1" ht="57" thickTop="1">
      <c r="A386" s="428" t="s">
        <v>2713</v>
      </c>
      <c r="B386" s="430" t="s">
        <v>1601</v>
      </c>
      <c r="C386" s="432" t="s">
        <v>1602</v>
      </c>
      <c r="D386" s="430"/>
      <c r="E386" s="432" t="s">
        <v>2715</v>
      </c>
      <c r="F386" s="430" t="s">
        <v>2716</v>
      </c>
      <c r="G386" s="434" t="s">
        <v>383</v>
      </c>
      <c r="H386" s="434" t="s">
        <v>1224</v>
      </c>
      <c r="I386" s="439" t="s">
        <v>1007</v>
      </c>
      <c r="J386" s="441">
        <v>3</v>
      </c>
      <c r="K386" s="93" t="s">
        <v>2752</v>
      </c>
      <c r="L386" s="57" t="s">
        <v>384</v>
      </c>
      <c r="M386" s="57" t="s">
        <v>1225</v>
      </c>
      <c r="N386" s="79" t="s">
        <v>2737</v>
      </c>
      <c r="O386" s="59">
        <v>58</v>
      </c>
      <c r="P386" s="60">
        <v>1</v>
      </c>
      <c r="Q386" s="61" t="s">
        <v>2197</v>
      </c>
      <c r="R386" s="61" t="s">
        <v>2198</v>
      </c>
      <c r="S386" s="62">
        <v>25</v>
      </c>
      <c r="T386" s="57">
        <v>1</v>
      </c>
      <c r="U386" s="57" t="s">
        <v>2740</v>
      </c>
      <c r="V386" s="63">
        <v>9.37</v>
      </c>
      <c r="W386" s="557">
        <v>39.8225</v>
      </c>
      <c r="X386" s="557">
        <v>23.8935</v>
      </c>
      <c r="Y386" s="558">
        <v>0.6</v>
      </c>
    </row>
    <row r="387" spans="1:25" s="3" customFormat="1" ht="56.25">
      <c r="A387" s="429"/>
      <c r="B387" s="431"/>
      <c r="C387" s="433"/>
      <c r="D387" s="431"/>
      <c r="E387" s="433"/>
      <c r="F387" s="431"/>
      <c r="G387" s="435"/>
      <c r="H387" s="435"/>
      <c r="I387" s="440"/>
      <c r="J387" s="442"/>
      <c r="K387" s="80" t="s">
        <v>2752</v>
      </c>
      <c r="L387" s="73" t="s">
        <v>385</v>
      </c>
      <c r="M387" s="73" t="s">
        <v>1226</v>
      </c>
      <c r="N387" s="81" t="s">
        <v>1608</v>
      </c>
      <c r="O387" s="67">
        <v>58</v>
      </c>
      <c r="P387" s="68">
        <v>3</v>
      </c>
      <c r="Q387" s="75" t="s">
        <v>2197</v>
      </c>
      <c r="R387" s="75" t="s">
        <v>2198</v>
      </c>
      <c r="S387" s="70">
        <v>25</v>
      </c>
      <c r="T387" s="73">
        <v>1</v>
      </c>
      <c r="U387" s="73" t="s">
        <v>2740</v>
      </c>
      <c r="V387" s="76">
        <v>9.37</v>
      </c>
      <c r="W387" s="552">
        <v>4.685</v>
      </c>
      <c r="X387" s="552">
        <v>2.8109999999999995</v>
      </c>
      <c r="Y387" s="555">
        <v>0.6</v>
      </c>
    </row>
    <row r="388" spans="1:25" s="3" customFormat="1" ht="57" thickBot="1">
      <c r="A388" s="429"/>
      <c r="B388" s="431"/>
      <c r="C388" s="433"/>
      <c r="D388" s="431"/>
      <c r="E388" s="433"/>
      <c r="F388" s="431"/>
      <c r="G388" s="415"/>
      <c r="H388" s="415"/>
      <c r="I388" s="440"/>
      <c r="J388" s="442"/>
      <c r="K388" s="80" t="s">
        <v>2752</v>
      </c>
      <c r="L388" s="73" t="s">
        <v>386</v>
      </c>
      <c r="M388" s="73" t="s">
        <v>1227</v>
      </c>
      <c r="N388" s="83" t="s">
        <v>1607</v>
      </c>
      <c r="O388" s="74">
        <v>58</v>
      </c>
      <c r="P388" s="68">
        <v>10</v>
      </c>
      <c r="Q388" s="75" t="s">
        <v>2197</v>
      </c>
      <c r="R388" s="75" t="s">
        <v>2198</v>
      </c>
      <c r="S388" s="70">
        <v>25</v>
      </c>
      <c r="T388" s="73">
        <v>1</v>
      </c>
      <c r="U388" s="73" t="s">
        <v>2740</v>
      </c>
      <c r="V388" s="76">
        <v>9.37</v>
      </c>
      <c r="W388" s="556">
        <v>2298.74</v>
      </c>
      <c r="X388" s="556">
        <v>1379.2440000000001</v>
      </c>
      <c r="Y388" s="555">
        <v>0.6</v>
      </c>
    </row>
    <row r="389" spans="1:25" s="157" customFormat="1" ht="12.75" thickBot="1" thickTop="1">
      <c r="A389" s="328" t="s">
        <v>2200</v>
      </c>
      <c r="B389" s="329"/>
      <c r="C389" s="329"/>
      <c r="D389" s="329"/>
      <c r="E389" s="329"/>
      <c r="F389" s="330"/>
      <c r="G389" s="331"/>
      <c r="H389" s="331"/>
      <c r="I389" s="333"/>
      <c r="J389" s="332"/>
      <c r="K389" s="334"/>
      <c r="L389" s="335"/>
      <c r="M389" s="335"/>
      <c r="N389" s="337"/>
      <c r="O389" s="330"/>
      <c r="P389" s="336"/>
      <c r="Q389" s="337"/>
      <c r="R389" s="337"/>
      <c r="S389" s="338"/>
      <c r="T389" s="335"/>
      <c r="U389" s="335"/>
      <c r="V389" s="339"/>
      <c r="W389" s="548"/>
      <c r="X389" s="548"/>
      <c r="Y389" s="549"/>
    </row>
    <row r="390" spans="1:25" s="3" customFormat="1" ht="68.25" thickTop="1">
      <c r="A390" s="448" t="s">
        <v>2713</v>
      </c>
      <c r="B390" s="451"/>
      <c r="C390" s="454" t="s">
        <v>2749</v>
      </c>
      <c r="D390" s="451"/>
      <c r="E390" s="454" t="s">
        <v>2715</v>
      </c>
      <c r="F390" s="430" t="s">
        <v>2716</v>
      </c>
      <c r="G390" s="434" t="s">
        <v>1637</v>
      </c>
      <c r="H390" s="434" t="s">
        <v>1228</v>
      </c>
      <c r="I390" s="443" t="s">
        <v>2751</v>
      </c>
      <c r="J390" s="441">
        <v>14</v>
      </c>
      <c r="K390" s="93" t="s">
        <v>2752</v>
      </c>
      <c r="L390" s="57" t="s">
        <v>387</v>
      </c>
      <c r="M390" s="57" t="s">
        <v>1229</v>
      </c>
      <c r="N390" s="79" t="s">
        <v>2737</v>
      </c>
      <c r="O390" s="94">
        <v>54</v>
      </c>
      <c r="P390" s="60">
        <v>1</v>
      </c>
      <c r="Q390" s="61" t="s">
        <v>2201</v>
      </c>
      <c r="R390" s="61" t="s">
        <v>2202</v>
      </c>
      <c r="S390" s="62">
        <f>347+51978+2</f>
        <v>52327</v>
      </c>
      <c r="T390" s="57">
        <v>1</v>
      </c>
      <c r="U390" s="57" t="s">
        <v>2740</v>
      </c>
      <c r="V390" s="63">
        <v>9.37</v>
      </c>
      <c r="W390" s="557">
        <v>83351.6783</v>
      </c>
      <c r="X390" s="557">
        <v>8335.16783</v>
      </c>
      <c r="Y390" s="558">
        <v>0.1</v>
      </c>
    </row>
    <row r="391" spans="1:25" s="3" customFormat="1" ht="45">
      <c r="A391" s="459"/>
      <c r="B391" s="460"/>
      <c r="C391" s="461"/>
      <c r="D391" s="460"/>
      <c r="E391" s="461"/>
      <c r="F391" s="431"/>
      <c r="G391" s="435"/>
      <c r="H391" s="435"/>
      <c r="I391" s="462"/>
      <c r="J391" s="442"/>
      <c r="K391" s="95"/>
      <c r="L391" s="96" t="s">
        <v>388</v>
      </c>
      <c r="M391" s="96" t="s">
        <v>1230</v>
      </c>
      <c r="N391" s="97" t="s">
        <v>1583</v>
      </c>
      <c r="O391" s="94">
        <v>54</v>
      </c>
      <c r="P391" s="98">
        <v>6</v>
      </c>
      <c r="Q391" s="99" t="s">
        <v>2201</v>
      </c>
      <c r="R391" s="99" t="s">
        <v>2203</v>
      </c>
      <c r="S391" s="100">
        <f>347+51978+2</f>
        <v>52327</v>
      </c>
      <c r="T391" s="96">
        <v>1</v>
      </c>
      <c r="U391" s="96" t="s">
        <v>2740</v>
      </c>
      <c r="V391" s="101">
        <v>9.37</v>
      </c>
      <c r="W391" s="556">
        <v>68642558.6</v>
      </c>
      <c r="X391" s="613">
        <v>6864255.859999999</v>
      </c>
      <c r="Y391" s="606">
        <v>0.1</v>
      </c>
    </row>
    <row r="392" spans="1:25" s="3" customFormat="1" ht="56.25">
      <c r="A392" s="449"/>
      <c r="B392" s="452"/>
      <c r="C392" s="452"/>
      <c r="D392" s="452"/>
      <c r="E392" s="452"/>
      <c r="F392" s="431"/>
      <c r="G392" s="435"/>
      <c r="H392" s="435"/>
      <c r="I392" s="444"/>
      <c r="J392" s="442"/>
      <c r="K392" s="80" t="s">
        <v>2752</v>
      </c>
      <c r="L392" s="65" t="s">
        <v>389</v>
      </c>
      <c r="M392" s="65" t="s">
        <v>1231</v>
      </c>
      <c r="N392" s="81" t="s">
        <v>1585</v>
      </c>
      <c r="O392" s="74">
        <v>54</v>
      </c>
      <c r="P392" s="68">
        <v>3</v>
      </c>
      <c r="Q392" s="75" t="s">
        <v>2201</v>
      </c>
      <c r="R392" s="75" t="s">
        <v>2203</v>
      </c>
      <c r="S392" s="70">
        <f>347+51978+2</f>
        <v>52327</v>
      </c>
      <c r="T392" s="65">
        <v>1</v>
      </c>
      <c r="U392" s="65" t="s">
        <v>2722</v>
      </c>
      <c r="V392" s="71">
        <v>9.37</v>
      </c>
      <c r="W392" s="552">
        <v>4241626.62</v>
      </c>
      <c r="X392" s="553">
        <v>424162.66199999995</v>
      </c>
      <c r="Y392" s="554">
        <v>0.1</v>
      </c>
    </row>
    <row r="393" spans="1:25" s="106" customFormat="1" ht="45">
      <c r="A393" s="449"/>
      <c r="B393" s="452"/>
      <c r="C393" s="452"/>
      <c r="D393" s="452"/>
      <c r="E393" s="452"/>
      <c r="F393" s="431"/>
      <c r="G393" s="435"/>
      <c r="H393" s="435"/>
      <c r="I393" s="444"/>
      <c r="J393" s="442"/>
      <c r="K393" s="80" t="s">
        <v>2752</v>
      </c>
      <c r="L393" s="74" t="s">
        <v>390</v>
      </c>
      <c r="M393" s="74" t="s">
        <v>1232</v>
      </c>
      <c r="N393" s="83" t="s">
        <v>1586</v>
      </c>
      <c r="O393" s="67">
        <v>54</v>
      </c>
      <c r="P393" s="103">
        <v>3</v>
      </c>
      <c r="Q393" s="75" t="s">
        <v>2201</v>
      </c>
      <c r="R393" s="75" t="s">
        <v>2203</v>
      </c>
      <c r="S393" s="104">
        <f>347+51978+2</f>
        <v>52327</v>
      </c>
      <c r="T393" s="74">
        <v>1</v>
      </c>
      <c r="U393" s="74" t="s">
        <v>2740</v>
      </c>
      <c r="V393" s="105">
        <v>9.37</v>
      </c>
      <c r="W393" s="614">
        <v>980607.98</v>
      </c>
      <c r="X393" s="614">
        <v>98060.798</v>
      </c>
      <c r="Y393" s="615">
        <v>0.1</v>
      </c>
    </row>
    <row r="394" spans="1:25" s="3" customFormat="1" ht="202.5" customHeight="1">
      <c r="A394" s="449"/>
      <c r="B394" s="452"/>
      <c r="C394" s="452"/>
      <c r="D394" s="452"/>
      <c r="E394" s="452"/>
      <c r="F394" s="431"/>
      <c r="G394" s="435"/>
      <c r="H394" s="435"/>
      <c r="I394" s="444"/>
      <c r="J394" s="442"/>
      <c r="K394" s="80" t="s">
        <v>2752</v>
      </c>
      <c r="L394" s="73" t="s">
        <v>391</v>
      </c>
      <c r="M394" s="73" t="s">
        <v>1233</v>
      </c>
      <c r="N394" s="83" t="s">
        <v>1613</v>
      </c>
      <c r="O394" s="74" t="s">
        <v>1587</v>
      </c>
      <c r="P394" s="68">
        <v>3</v>
      </c>
      <c r="Q394" s="75" t="s">
        <v>2201</v>
      </c>
      <c r="R394" s="75" t="s">
        <v>2203</v>
      </c>
      <c r="S394" s="70">
        <f>347+51978+2</f>
        <v>52327</v>
      </c>
      <c r="T394" s="73">
        <v>1</v>
      </c>
      <c r="U394" s="73" t="s">
        <v>2722</v>
      </c>
      <c r="V394" s="76">
        <v>9.37</v>
      </c>
      <c r="W394" s="556">
        <v>11898113.26</v>
      </c>
      <c r="X394" s="552">
        <v>1189811.3260000001</v>
      </c>
      <c r="Y394" s="555">
        <v>0.1</v>
      </c>
    </row>
    <row r="395" spans="1:25" s="3" customFormat="1" ht="56.25">
      <c r="A395" s="449"/>
      <c r="B395" s="452"/>
      <c r="C395" s="452"/>
      <c r="D395" s="452"/>
      <c r="E395" s="452"/>
      <c r="F395" s="431"/>
      <c r="G395" s="435"/>
      <c r="H395" s="435"/>
      <c r="I395" s="444"/>
      <c r="J395" s="442"/>
      <c r="K395" s="80" t="s">
        <v>2752</v>
      </c>
      <c r="L395" s="73" t="s">
        <v>392</v>
      </c>
      <c r="M395" s="73" t="s">
        <v>1234</v>
      </c>
      <c r="N395" s="83" t="s">
        <v>1588</v>
      </c>
      <c r="O395" s="74" t="s">
        <v>1587</v>
      </c>
      <c r="P395" s="68">
        <v>3</v>
      </c>
      <c r="Q395" s="75" t="s">
        <v>995</v>
      </c>
      <c r="R395" s="75" t="s">
        <v>996</v>
      </c>
      <c r="S395" s="70">
        <f>227+12</f>
        <v>239</v>
      </c>
      <c r="T395" s="73">
        <v>1</v>
      </c>
      <c r="U395" s="73" t="s">
        <v>2740</v>
      </c>
      <c r="V395" s="76">
        <v>9.37</v>
      </c>
      <c r="W395" s="556">
        <v>53746.32</v>
      </c>
      <c r="X395" s="556">
        <v>5374.6320000000005</v>
      </c>
      <c r="Y395" s="555">
        <v>0.1</v>
      </c>
    </row>
    <row r="396" spans="1:25" s="3" customFormat="1" ht="45.75" thickBot="1">
      <c r="A396" s="449"/>
      <c r="B396" s="452"/>
      <c r="C396" s="452"/>
      <c r="D396" s="452"/>
      <c r="E396" s="452"/>
      <c r="F396" s="455"/>
      <c r="G396" s="415"/>
      <c r="H396" s="415"/>
      <c r="I396" s="444"/>
      <c r="J396" s="447"/>
      <c r="K396" s="107" t="s">
        <v>2752</v>
      </c>
      <c r="L396" s="73" t="s">
        <v>393</v>
      </c>
      <c r="M396" s="73" t="s">
        <v>1299</v>
      </c>
      <c r="N396" s="83" t="s">
        <v>1589</v>
      </c>
      <c r="O396" s="109" t="s">
        <v>2749</v>
      </c>
      <c r="P396" s="110">
        <v>5</v>
      </c>
      <c r="Q396" s="111" t="s">
        <v>2201</v>
      </c>
      <c r="R396" s="112" t="s">
        <v>2203</v>
      </c>
      <c r="S396" s="70">
        <v>52327</v>
      </c>
      <c r="T396" s="73">
        <v>1</v>
      </c>
      <c r="U396" s="73" t="s">
        <v>2722</v>
      </c>
      <c r="V396" s="76">
        <v>9.37</v>
      </c>
      <c r="W396" s="552">
        <v>1144391.49</v>
      </c>
      <c r="X396" s="556">
        <v>114439.14899999998</v>
      </c>
      <c r="Y396" s="555">
        <v>0.1</v>
      </c>
    </row>
    <row r="397" spans="1:25" s="3" customFormat="1" ht="57" thickTop="1">
      <c r="A397" s="428" t="s">
        <v>2713</v>
      </c>
      <c r="B397" s="430"/>
      <c r="C397" s="432" t="s">
        <v>1590</v>
      </c>
      <c r="D397" s="430"/>
      <c r="E397" s="432" t="s">
        <v>2715</v>
      </c>
      <c r="F397" s="430" t="s">
        <v>2716</v>
      </c>
      <c r="G397" s="434" t="s">
        <v>1650</v>
      </c>
      <c r="H397" s="434" t="s">
        <v>1238</v>
      </c>
      <c r="I397" s="439" t="s">
        <v>1592</v>
      </c>
      <c r="J397" s="441">
        <v>5</v>
      </c>
      <c r="K397" s="80" t="s">
        <v>1593</v>
      </c>
      <c r="L397" s="57" t="s">
        <v>394</v>
      </c>
      <c r="M397" s="57" t="s">
        <v>1235</v>
      </c>
      <c r="N397" s="79" t="s">
        <v>2737</v>
      </c>
      <c r="O397" s="113" t="s">
        <v>2749</v>
      </c>
      <c r="P397" s="60">
        <v>1</v>
      </c>
      <c r="Q397" s="61" t="s">
        <v>2204</v>
      </c>
      <c r="R397" s="61" t="s">
        <v>2205</v>
      </c>
      <c r="S397" s="62">
        <v>25</v>
      </c>
      <c r="T397" s="57">
        <v>1</v>
      </c>
      <c r="U397" s="57" t="s">
        <v>2740</v>
      </c>
      <c r="V397" s="63">
        <v>9.37</v>
      </c>
      <c r="W397" s="557">
        <v>39.8225</v>
      </c>
      <c r="X397" s="557">
        <v>3.98225</v>
      </c>
      <c r="Y397" s="558">
        <v>0.1</v>
      </c>
    </row>
    <row r="398" spans="1:25" s="3" customFormat="1" ht="34.5" thickBot="1">
      <c r="A398" s="429"/>
      <c r="B398" s="431"/>
      <c r="C398" s="433"/>
      <c r="D398" s="431"/>
      <c r="E398" s="433"/>
      <c r="F398" s="431"/>
      <c r="G398" s="435"/>
      <c r="H398" s="435"/>
      <c r="I398" s="440"/>
      <c r="J398" s="442"/>
      <c r="K398" s="80" t="s">
        <v>1593</v>
      </c>
      <c r="L398" s="65" t="s">
        <v>395</v>
      </c>
      <c r="M398" s="65" t="s">
        <v>1236</v>
      </c>
      <c r="N398" s="81" t="s">
        <v>1595</v>
      </c>
      <c r="O398" s="74" t="s">
        <v>2749</v>
      </c>
      <c r="P398" s="68">
        <v>3</v>
      </c>
      <c r="Q398" s="75" t="s">
        <v>2204</v>
      </c>
      <c r="R398" s="75"/>
      <c r="S398" s="70">
        <v>25</v>
      </c>
      <c r="T398" s="65">
        <v>1</v>
      </c>
      <c r="U398" s="65" t="s">
        <v>2740</v>
      </c>
      <c r="V398" s="71">
        <v>9.37</v>
      </c>
      <c r="W398" s="552">
        <v>7263.75</v>
      </c>
      <c r="X398" s="553">
        <v>726.375</v>
      </c>
      <c r="Y398" s="554">
        <v>0.1</v>
      </c>
    </row>
    <row r="399" spans="1:25" s="3" customFormat="1" ht="57" thickTop="1">
      <c r="A399" s="448" t="s">
        <v>2713</v>
      </c>
      <c r="B399" s="451"/>
      <c r="C399" s="454" t="s">
        <v>1596</v>
      </c>
      <c r="D399" s="451"/>
      <c r="E399" s="454" t="s">
        <v>2715</v>
      </c>
      <c r="F399" s="430" t="s">
        <v>2716</v>
      </c>
      <c r="G399" s="434" t="s">
        <v>396</v>
      </c>
      <c r="H399" s="434" t="s">
        <v>1237</v>
      </c>
      <c r="I399" s="443" t="s">
        <v>1598</v>
      </c>
      <c r="J399" s="441">
        <v>5</v>
      </c>
      <c r="K399" s="93" t="s">
        <v>1599</v>
      </c>
      <c r="L399" s="57" t="s">
        <v>397</v>
      </c>
      <c r="M399" s="57" t="s">
        <v>1239</v>
      </c>
      <c r="N399" s="79" t="s">
        <v>2737</v>
      </c>
      <c r="O399" s="113" t="s">
        <v>1596</v>
      </c>
      <c r="P399" s="60">
        <v>1</v>
      </c>
      <c r="Q399" s="61" t="s">
        <v>2204</v>
      </c>
      <c r="R399" s="61" t="s">
        <v>2205</v>
      </c>
      <c r="S399" s="62">
        <v>25</v>
      </c>
      <c r="T399" s="57">
        <v>1</v>
      </c>
      <c r="U399" s="57" t="s">
        <v>2740</v>
      </c>
      <c r="V399" s="63">
        <v>9.37</v>
      </c>
      <c r="W399" s="557">
        <v>39.8225</v>
      </c>
      <c r="X399" s="557">
        <v>3.98225</v>
      </c>
      <c r="Y399" s="558">
        <v>0.1</v>
      </c>
    </row>
    <row r="400" spans="1:25" s="3" customFormat="1" ht="56.25">
      <c r="A400" s="449"/>
      <c r="B400" s="452"/>
      <c r="C400" s="452"/>
      <c r="D400" s="452"/>
      <c r="E400" s="452"/>
      <c r="F400" s="431"/>
      <c r="G400" s="435"/>
      <c r="H400" s="435"/>
      <c r="I400" s="444"/>
      <c r="J400" s="442"/>
      <c r="K400" s="80" t="s">
        <v>1599</v>
      </c>
      <c r="L400" s="65" t="s">
        <v>398</v>
      </c>
      <c r="M400" s="65" t="s">
        <v>1240</v>
      </c>
      <c r="N400" s="81" t="s">
        <v>1600</v>
      </c>
      <c r="O400" s="74" t="s">
        <v>1596</v>
      </c>
      <c r="P400" s="68">
        <v>3</v>
      </c>
      <c r="Q400" s="75" t="s">
        <v>2204</v>
      </c>
      <c r="R400" s="75" t="s">
        <v>2205</v>
      </c>
      <c r="S400" s="70">
        <v>25</v>
      </c>
      <c r="T400" s="65">
        <v>1</v>
      </c>
      <c r="U400" s="65" t="s">
        <v>2722</v>
      </c>
      <c r="V400" s="71">
        <v>9.37</v>
      </c>
      <c r="W400" s="552">
        <v>0</v>
      </c>
      <c r="X400" s="553">
        <v>0</v>
      </c>
      <c r="Y400" s="554">
        <v>0.1</v>
      </c>
    </row>
    <row r="401" spans="1:25" s="3" customFormat="1" ht="45">
      <c r="A401" s="449"/>
      <c r="B401" s="452"/>
      <c r="C401" s="452"/>
      <c r="D401" s="452"/>
      <c r="E401" s="452"/>
      <c r="F401" s="431"/>
      <c r="G401" s="435"/>
      <c r="H401" s="435"/>
      <c r="I401" s="444"/>
      <c r="J401" s="442"/>
      <c r="K401" s="80" t="s">
        <v>1599</v>
      </c>
      <c r="L401" s="73" t="s">
        <v>399</v>
      </c>
      <c r="M401" s="73" t="s">
        <v>1241</v>
      </c>
      <c r="N401" s="81" t="s">
        <v>1011</v>
      </c>
      <c r="O401" s="67" t="s">
        <v>1596</v>
      </c>
      <c r="P401" s="68">
        <v>3</v>
      </c>
      <c r="Q401" s="75" t="s">
        <v>2206</v>
      </c>
      <c r="R401" s="75"/>
      <c r="S401" s="70">
        <v>6</v>
      </c>
      <c r="T401" s="73">
        <v>1</v>
      </c>
      <c r="U401" s="73" t="s">
        <v>2722</v>
      </c>
      <c r="V401" s="76">
        <v>9.37</v>
      </c>
      <c r="W401" s="552">
        <v>33299.52</v>
      </c>
      <c r="X401" s="552">
        <v>3329.9520000000007</v>
      </c>
      <c r="Y401" s="555">
        <v>0.1</v>
      </c>
    </row>
    <row r="402" spans="1:25" s="3" customFormat="1" ht="57" thickBot="1">
      <c r="A402" s="450"/>
      <c r="B402" s="453"/>
      <c r="C402" s="453"/>
      <c r="D402" s="453"/>
      <c r="E402" s="453"/>
      <c r="F402" s="455"/>
      <c r="G402" s="415"/>
      <c r="H402" s="415"/>
      <c r="I402" s="456"/>
      <c r="J402" s="447"/>
      <c r="K402" s="107" t="s">
        <v>1599</v>
      </c>
      <c r="L402" s="85" t="s">
        <v>400</v>
      </c>
      <c r="M402" s="85" t="s">
        <v>1242</v>
      </c>
      <c r="N402" s="119" t="s">
        <v>1012</v>
      </c>
      <c r="O402" s="87" t="s">
        <v>1596</v>
      </c>
      <c r="P402" s="88">
        <v>3</v>
      </c>
      <c r="Q402" s="111" t="s">
        <v>2204</v>
      </c>
      <c r="R402" s="111" t="s">
        <v>2205</v>
      </c>
      <c r="S402" s="90">
        <v>25</v>
      </c>
      <c r="T402" s="85">
        <v>1</v>
      </c>
      <c r="U402" s="85" t="s">
        <v>2722</v>
      </c>
      <c r="V402" s="91">
        <v>9.37</v>
      </c>
      <c r="W402" s="559">
        <v>28748</v>
      </c>
      <c r="X402" s="560">
        <v>2874.8</v>
      </c>
      <c r="Y402" s="561">
        <v>0.1</v>
      </c>
    </row>
    <row r="403" spans="1:25" s="3" customFormat="1" ht="68.25" thickTop="1">
      <c r="A403" s="428" t="s">
        <v>2713</v>
      </c>
      <c r="B403" s="430" t="s">
        <v>1601</v>
      </c>
      <c r="C403" s="432" t="s">
        <v>1602</v>
      </c>
      <c r="D403" s="430"/>
      <c r="E403" s="432" t="s">
        <v>2715</v>
      </c>
      <c r="F403" s="430" t="s">
        <v>2716</v>
      </c>
      <c r="G403" s="434" t="s">
        <v>1651</v>
      </c>
      <c r="H403" s="434" t="s">
        <v>1243</v>
      </c>
      <c r="I403" s="439" t="s">
        <v>1604</v>
      </c>
      <c r="J403" s="441">
        <v>3</v>
      </c>
      <c r="K403" s="93" t="s">
        <v>2752</v>
      </c>
      <c r="L403" s="57" t="s">
        <v>1669</v>
      </c>
      <c r="M403" s="57" t="s">
        <v>1244</v>
      </c>
      <c r="N403" s="79" t="s">
        <v>2737</v>
      </c>
      <c r="O403" s="59">
        <v>59</v>
      </c>
      <c r="P403" s="60">
        <v>1</v>
      </c>
      <c r="Q403" s="61" t="s">
        <v>2201</v>
      </c>
      <c r="R403" s="61" t="s">
        <v>2202</v>
      </c>
      <c r="S403" s="62">
        <f>347+51978+2</f>
        <v>52327</v>
      </c>
      <c r="T403" s="57">
        <v>1</v>
      </c>
      <c r="U403" s="57" t="s">
        <v>2740</v>
      </c>
      <c r="V403" s="63">
        <v>9.37</v>
      </c>
      <c r="W403" s="557">
        <v>83351.6783</v>
      </c>
      <c r="X403" s="557">
        <v>8335.16783</v>
      </c>
      <c r="Y403" s="558">
        <v>0.1</v>
      </c>
    </row>
    <row r="404" spans="1:25" s="3" customFormat="1" ht="163.5" customHeight="1">
      <c r="A404" s="429"/>
      <c r="B404" s="431"/>
      <c r="C404" s="433"/>
      <c r="D404" s="431"/>
      <c r="E404" s="433"/>
      <c r="F404" s="431"/>
      <c r="G404" s="435"/>
      <c r="H404" s="435"/>
      <c r="I404" s="440"/>
      <c r="J404" s="442"/>
      <c r="K404" s="80" t="s">
        <v>2752</v>
      </c>
      <c r="L404" s="73" t="s">
        <v>1669</v>
      </c>
      <c r="M404" s="73" t="s">
        <v>1245</v>
      </c>
      <c r="N404" s="81" t="s">
        <v>1605</v>
      </c>
      <c r="O404" s="67">
        <v>59</v>
      </c>
      <c r="P404" s="68">
        <v>3</v>
      </c>
      <c r="Q404" s="75" t="s">
        <v>2201</v>
      </c>
      <c r="R404" s="75" t="s">
        <v>2203</v>
      </c>
      <c r="S404" s="70">
        <f>347+51978+2</f>
        <v>52327</v>
      </c>
      <c r="T404" s="73">
        <v>1</v>
      </c>
      <c r="U404" s="73" t="s">
        <v>2722</v>
      </c>
      <c r="V404" s="76">
        <v>9.37</v>
      </c>
      <c r="W404" s="552">
        <v>83351.6783</v>
      </c>
      <c r="X404" s="552">
        <v>8335.16783</v>
      </c>
      <c r="Y404" s="555">
        <v>0.1</v>
      </c>
    </row>
    <row r="405" spans="1:25" s="3" customFormat="1" ht="67.5">
      <c r="A405" s="429"/>
      <c r="B405" s="431"/>
      <c r="C405" s="433"/>
      <c r="D405" s="431"/>
      <c r="E405" s="433"/>
      <c r="F405" s="431"/>
      <c r="G405" s="435"/>
      <c r="H405" s="435"/>
      <c r="I405" s="440"/>
      <c r="J405" s="442"/>
      <c r="K405" s="80"/>
      <c r="L405" s="73" t="s">
        <v>1669</v>
      </c>
      <c r="M405" s="73" t="s">
        <v>1246</v>
      </c>
      <c r="N405" s="83" t="s">
        <v>1606</v>
      </c>
      <c r="O405" s="74">
        <v>59</v>
      </c>
      <c r="P405" s="68">
        <v>6</v>
      </c>
      <c r="Q405" s="75" t="s">
        <v>2201</v>
      </c>
      <c r="R405" s="75" t="s">
        <v>2203</v>
      </c>
      <c r="S405" s="70">
        <f>347+51978+2</f>
        <v>52327</v>
      </c>
      <c r="T405" s="73">
        <v>1</v>
      </c>
      <c r="U405" s="73" t="s">
        <v>2740</v>
      </c>
      <c r="V405" s="76">
        <v>9.37</v>
      </c>
      <c r="W405" s="556">
        <v>122575.99749999998</v>
      </c>
      <c r="X405" s="556">
        <v>12257.59975</v>
      </c>
      <c r="Y405" s="555">
        <v>0.1</v>
      </c>
    </row>
    <row r="406" spans="1:25" s="3" customFormat="1" ht="45.75" thickBot="1">
      <c r="A406" s="429"/>
      <c r="B406" s="431"/>
      <c r="C406" s="433"/>
      <c r="D406" s="431"/>
      <c r="E406" s="433"/>
      <c r="F406" s="431"/>
      <c r="G406" s="415"/>
      <c r="H406" s="415"/>
      <c r="I406" s="440"/>
      <c r="J406" s="442"/>
      <c r="K406" s="80" t="s">
        <v>2752</v>
      </c>
      <c r="L406" s="73" t="s">
        <v>1669</v>
      </c>
      <c r="M406" s="73" t="s">
        <v>1247</v>
      </c>
      <c r="N406" s="83" t="s">
        <v>1607</v>
      </c>
      <c r="O406" s="74">
        <v>59</v>
      </c>
      <c r="P406" s="68">
        <v>10</v>
      </c>
      <c r="Q406" s="75" t="s">
        <v>2201</v>
      </c>
      <c r="R406" s="75" t="s">
        <v>2203</v>
      </c>
      <c r="S406" s="70">
        <f>347+51978+2</f>
        <v>52327</v>
      </c>
      <c r="T406" s="73">
        <v>1</v>
      </c>
      <c r="U406" s="73" t="s">
        <v>2740</v>
      </c>
      <c r="V406" s="76">
        <v>9.37</v>
      </c>
      <c r="W406" s="556">
        <v>39224.3192</v>
      </c>
      <c r="X406" s="556">
        <v>3922.43192</v>
      </c>
      <c r="Y406" s="555">
        <v>0.1</v>
      </c>
    </row>
    <row r="407" spans="1:25" s="3" customFormat="1" ht="34.5" thickTop="1">
      <c r="A407" s="428" t="s">
        <v>2713</v>
      </c>
      <c r="B407" s="430" t="s">
        <v>1601</v>
      </c>
      <c r="C407" s="432" t="s">
        <v>1602</v>
      </c>
      <c r="D407" s="430"/>
      <c r="E407" s="432" t="s">
        <v>2715</v>
      </c>
      <c r="F407" s="430" t="s">
        <v>2716</v>
      </c>
      <c r="G407" s="434" t="s">
        <v>401</v>
      </c>
      <c r="H407" s="434" t="s">
        <v>1248</v>
      </c>
      <c r="I407" s="439" t="s">
        <v>1006</v>
      </c>
      <c r="J407" s="441">
        <v>3</v>
      </c>
      <c r="K407" s="93" t="s">
        <v>2752</v>
      </c>
      <c r="L407" s="57" t="s">
        <v>404</v>
      </c>
      <c r="M407" s="57" t="s">
        <v>1249</v>
      </c>
      <c r="N407" s="79" t="s">
        <v>2737</v>
      </c>
      <c r="O407" s="59">
        <v>58</v>
      </c>
      <c r="P407" s="60">
        <v>1</v>
      </c>
      <c r="Q407" s="61" t="s">
        <v>2201</v>
      </c>
      <c r="R407" s="61" t="s">
        <v>1020</v>
      </c>
      <c r="S407" s="62">
        <f>(347+51978+2)*0.9</f>
        <v>47094.3</v>
      </c>
      <c r="T407" s="57">
        <v>1</v>
      </c>
      <c r="U407" s="57" t="s">
        <v>2740</v>
      </c>
      <c r="V407" s="63">
        <v>9.37</v>
      </c>
      <c r="W407" s="557">
        <v>75016.51047000001</v>
      </c>
      <c r="X407" s="557">
        <v>7501.651047000001</v>
      </c>
      <c r="Y407" s="558">
        <v>0.1</v>
      </c>
    </row>
    <row r="408" spans="1:25" s="3" customFormat="1" ht="157.5">
      <c r="A408" s="429"/>
      <c r="B408" s="431"/>
      <c r="C408" s="433"/>
      <c r="D408" s="431"/>
      <c r="E408" s="433"/>
      <c r="F408" s="431"/>
      <c r="G408" s="435"/>
      <c r="H408" s="435"/>
      <c r="I408" s="440"/>
      <c r="J408" s="442"/>
      <c r="K408" s="80" t="s">
        <v>2752</v>
      </c>
      <c r="L408" s="73" t="s">
        <v>405</v>
      </c>
      <c r="M408" s="73" t="s">
        <v>1250</v>
      </c>
      <c r="N408" s="81" t="s">
        <v>1608</v>
      </c>
      <c r="O408" s="67">
        <v>58</v>
      </c>
      <c r="P408" s="68">
        <v>3</v>
      </c>
      <c r="Q408" s="75" t="s">
        <v>1020</v>
      </c>
      <c r="R408" s="75" t="s">
        <v>1019</v>
      </c>
      <c r="S408" s="70">
        <f>(347+51978+2)*0.1</f>
        <v>5232.700000000001</v>
      </c>
      <c r="T408" s="73">
        <v>1</v>
      </c>
      <c r="U408" s="73" t="s">
        <v>2740</v>
      </c>
      <c r="V408" s="76">
        <v>9.37</v>
      </c>
      <c r="W408" s="552">
        <v>980.60798</v>
      </c>
      <c r="X408" s="552">
        <v>588.364788</v>
      </c>
      <c r="Y408" s="555">
        <v>0.6</v>
      </c>
    </row>
    <row r="409" spans="1:25" s="3" customFormat="1" ht="33.75">
      <c r="A409" s="429"/>
      <c r="B409" s="431"/>
      <c r="C409" s="433"/>
      <c r="D409" s="431"/>
      <c r="E409" s="433"/>
      <c r="F409" s="431"/>
      <c r="G409" s="435"/>
      <c r="H409" s="435"/>
      <c r="I409" s="440"/>
      <c r="J409" s="442"/>
      <c r="K409" s="80" t="s">
        <v>2752</v>
      </c>
      <c r="L409" s="73" t="s">
        <v>406</v>
      </c>
      <c r="M409" s="73" t="s">
        <v>1251</v>
      </c>
      <c r="N409" s="83" t="s">
        <v>1285</v>
      </c>
      <c r="O409" s="74">
        <v>58</v>
      </c>
      <c r="P409" s="68">
        <v>10</v>
      </c>
      <c r="Q409" s="75" t="s">
        <v>1018</v>
      </c>
      <c r="R409" s="75" t="s">
        <v>1004</v>
      </c>
      <c r="S409" s="70">
        <f>(347+51978+2)*0.1</f>
        <v>5232.700000000001</v>
      </c>
      <c r="T409" s="73">
        <v>1</v>
      </c>
      <c r="U409" s="73" t="s">
        <v>2740</v>
      </c>
      <c r="V409" s="76">
        <v>9.37</v>
      </c>
      <c r="W409" s="556">
        <v>292767.47192000004</v>
      </c>
      <c r="X409" s="556">
        <v>175660.48315200003</v>
      </c>
      <c r="Y409" s="555">
        <v>0.6</v>
      </c>
    </row>
    <row r="410" spans="1:25" s="3" customFormat="1" ht="34.5" thickBot="1">
      <c r="A410" s="429"/>
      <c r="B410" s="431"/>
      <c r="C410" s="433"/>
      <c r="D410" s="431"/>
      <c r="E410" s="433"/>
      <c r="F410" s="431"/>
      <c r="G410" s="435"/>
      <c r="H410" s="435"/>
      <c r="I410" s="440"/>
      <c r="J410" s="442"/>
      <c r="K410" s="80"/>
      <c r="L410" s="73"/>
      <c r="M410" s="73" t="s">
        <v>1252</v>
      </c>
      <c r="N410" s="81" t="s">
        <v>1014</v>
      </c>
      <c r="O410" s="67">
        <v>58</v>
      </c>
      <c r="P410" s="68">
        <v>3</v>
      </c>
      <c r="Q410" s="75" t="s">
        <v>1017</v>
      </c>
      <c r="R410" s="75" t="s">
        <v>1004</v>
      </c>
      <c r="S410" s="70">
        <f>(347+51978+2)*0.9</f>
        <v>47094.3</v>
      </c>
      <c r="T410" s="73">
        <v>1</v>
      </c>
      <c r="U410" s="73" t="s">
        <v>2740</v>
      </c>
      <c r="V410" s="76">
        <v>9.37</v>
      </c>
      <c r="W410" s="556">
        <v>1815466.42728</v>
      </c>
      <c r="X410" s="556">
        <v>1089279.856368</v>
      </c>
      <c r="Y410" s="555">
        <v>0.6</v>
      </c>
    </row>
    <row r="411" spans="1:25" s="3" customFormat="1" ht="57" thickTop="1">
      <c r="A411" s="428" t="s">
        <v>2713</v>
      </c>
      <c r="B411" s="430" t="s">
        <v>1601</v>
      </c>
      <c r="C411" s="432" t="s">
        <v>1602</v>
      </c>
      <c r="D411" s="430"/>
      <c r="E411" s="432" t="s">
        <v>2715</v>
      </c>
      <c r="F411" s="430" t="s">
        <v>2716</v>
      </c>
      <c r="G411" s="434" t="s">
        <v>401</v>
      </c>
      <c r="H411" s="434" t="s">
        <v>1253</v>
      </c>
      <c r="I411" s="439" t="s">
        <v>1007</v>
      </c>
      <c r="J411" s="441">
        <v>3</v>
      </c>
      <c r="K411" s="93" t="s">
        <v>2752</v>
      </c>
      <c r="L411" s="57" t="s">
        <v>404</v>
      </c>
      <c r="M411" s="57" t="s">
        <v>1254</v>
      </c>
      <c r="N411" s="79" t="s">
        <v>2737</v>
      </c>
      <c r="O411" s="59">
        <v>58</v>
      </c>
      <c r="P411" s="60">
        <v>1</v>
      </c>
      <c r="Q411" s="61" t="s">
        <v>2204</v>
      </c>
      <c r="R411" s="61" t="s">
        <v>2205</v>
      </c>
      <c r="S411" s="62">
        <v>25</v>
      </c>
      <c r="T411" s="57">
        <v>1</v>
      </c>
      <c r="U411" s="57" t="s">
        <v>2740</v>
      </c>
      <c r="V411" s="63">
        <v>9.37</v>
      </c>
      <c r="W411" s="557">
        <v>39.8225</v>
      </c>
      <c r="X411" s="557">
        <v>23.8935</v>
      </c>
      <c r="Y411" s="558">
        <v>0.6</v>
      </c>
    </row>
    <row r="412" spans="1:25" s="3" customFormat="1" ht="56.25">
      <c r="A412" s="429"/>
      <c r="B412" s="431"/>
      <c r="C412" s="433"/>
      <c r="D412" s="431"/>
      <c r="E412" s="433"/>
      <c r="F412" s="431"/>
      <c r="G412" s="435"/>
      <c r="H412" s="435"/>
      <c r="I412" s="440"/>
      <c r="J412" s="442"/>
      <c r="K412" s="80" t="s">
        <v>2752</v>
      </c>
      <c r="L412" s="73" t="s">
        <v>405</v>
      </c>
      <c r="M412" s="73" t="s">
        <v>1255</v>
      </c>
      <c r="N412" s="81" t="s">
        <v>1608</v>
      </c>
      <c r="O412" s="67">
        <v>58</v>
      </c>
      <c r="P412" s="68">
        <v>3</v>
      </c>
      <c r="Q412" s="75" t="s">
        <v>2204</v>
      </c>
      <c r="R412" s="75" t="s">
        <v>2205</v>
      </c>
      <c r="S412" s="70">
        <v>25</v>
      </c>
      <c r="T412" s="73">
        <v>1</v>
      </c>
      <c r="U412" s="73" t="s">
        <v>2740</v>
      </c>
      <c r="V412" s="76">
        <v>9.37</v>
      </c>
      <c r="W412" s="552">
        <v>4.685</v>
      </c>
      <c r="X412" s="552">
        <v>2.8109999999999995</v>
      </c>
      <c r="Y412" s="555">
        <v>0.6</v>
      </c>
    </row>
    <row r="413" spans="1:25" s="3" customFormat="1" ht="57" thickBot="1">
      <c r="A413" s="429"/>
      <c r="B413" s="431"/>
      <c r="C413" s="433"/>
      <c r="D413" s="431"/>
      <c r="E413" s="433"/>
      <c r="F413" s="431"/>
      <c r="G413" s="415"/>
      <c r="H413" s="415"/>
      <c r="I413" s="440"/>
      <c r="J413" s="442"/>
      <c r="K413" s="80" t="s">
        <v>2752</v>
      </c>
      <c r="L413" s="73" t="s">
        <v>406</v>
      </c>
      <c r="M413" s="73" t="s">
        <v>1256</v>
      </c>
      <c r="N413" s="83" t="s">
        <v>1607</v>
      </c>
      <c r="O413" s="74">
        <v>58</v>
      </c>
      <c r="P413" s="68">
        <v>10</v>
      </c>
      <c r="Q413" s="75" t="s">
        <v>2204</v>
      </c>
      <c r="R413" s="75" t="s">
        <v>2205</v>
      </c>
      <c r="S413" s="70">
        <v>25</v>
      </c>
      <c r="T413" s="73">
        <v>1</v>
      </c>
      <c r="U413" s="73" t="s">
        <v>2740</v>
      </c>
      <c r="V413" s="76">
        <v>9.37</v>
      </c>
      <c r="W413" s="556">
        <v>2298.74</v>
      </c>
      <c r="X413" s="556">
        <v>1379.2440000000001</v>
      </c>
      <c r="Y413" s="555">
        <v>0.6</v>
      </c>
    </row>
    <row r="414" spans="1:25" s="157" customFormat="1" ht="12.75" thickBot="1" thickTop="1">
      <c r="A414" s="328" t="s">
        <v>2207</v>
      </c>
      <c r="B414" s="329"/>
      <c r="C414" s="329"/>
      <c r="D414" s="329"/>
      <c r="E414" s="329"/>
      <c r="F414" s="330"/>
      <c r="G414" s="331"/>
      <c r="H414" s="331"/>
      <c r="I414" s="333"/>
      <c r="J414" s="332"/>
      <c r="K414" s="334"/>
      <c r="L414" s="335"/>
      <c r="M414" s="335"/>
      <c r="N414" s="337"/>
      <c r="O414" s="330"/>
      <c r="P414" s="336"/>
      <c r="Q414" s="337"/>
      <c r="R414" s="337"/>
      <c r="S414" s="338"/>
      <c r="T414" s="335"/>
      <c r="U414" s="335"/>
      <c r="V414" s="339"/>
      <c r="W414" s="548"/>
      <c r="X414" s="548"/>
      <c r="Y414" s="549"/>
    </row>
    <row r="415" spans="1:25" s="3" customFormat="1" ht="34.5" thickTop="1">
      <c r="A415" s="448" t="s">
        <v>2713</v>
      </c>
      <c r="B415" s="451"/>
      <c r="C415" s="454" t="s">
        <v>2749</v>
      </c>
      <c r="D415" s="451"/>
      <c r="E415" s="454" t="s">
        <v>2715</v>
      </c>
      <c r="F415" s="430" t="s">
        <v>2716</v>
      </c>
      <c r="G415" s="434" t="s">
        <v>402</v>
      </c>
      <c r="H415" s="434" t="s">
        <v>1257</v>
      </c>
      <c r="I415" s="443" t="s">
        <v>2751</v>
      </c>
      <c r="J415" s="441">
        <v>14</v>
      </c>
      <c r="K415" s="93" t="s">
        <v>2752</v>
      </c>
      <c r="L415" s="57" t="s">
        <v>403</v>
      </c>
      <c r="M415" s="57" t="s">
        <v>1258</v>
      </c>
      <c r="N415" s="79" t="s">
        <v>2737</v>
      </c>
      <c r="O415" s="94">
        <v>54</v>
      </c>
      <c r="P415" s="60">
        <v>1</v>
      </c>
      <c r="Q415" s="61" t="s">
        <v>985</v>
      </c>
      <c r="R415" s="61" t="s">
        <v>2208</v>
      </c>
      <c r="S415" s="62">
        <v>0</v>
      </c>
      <c r="T415" s="57">
        <v>1</v>
      </c>
      <c r="U415" s="57" t="s">
        <v>2740</v>
      </c>
      <c r="V415" s="63">
        <v>9.37</v>
      </c>
      <c r="W415" s="557">
        <v>0</v>
      </c>
      <c r="X415" s="557">
        <v>0</v>
      </c>
      <c r="Y415" s="558">
        <v>0.1</v>
      </c>
    </row>
    <row r="416" spans="1:25" s="3" customFormat="1" ht="132" customHeight="1">
      <c r="A416" s="459"/>
      <c r="B416" s="460"/>
      <c r="C416" s="461"/>
      <c r="D416" s="460"/>
      <c r="E416" s="461"/>
      <c r="F416" s="431"/>
      <c r="G416" s="435"/>
      <c r="H416" s="435"/>
      <c r="I416" s="462"/>
      <c r="J416" s="442"/>
      <c r="K416" s="95"/>
      <c r="L416" s="96" t="s">
        <v>407</v>
      </c>
      <c r="M416" s="96" t="s">
        <v>1259</v>
      </c>
      <c r="N416" s="97" t="s">
        <v>1583</v>
      </c>
      <c r="O416" s="94">
        <v>54</v>
      </c>
      <c r="P416" s="98">
        <v>6</v>
      </c>
      <c r="Q416" s="99" t="s">
        <v>985</v>
      </c>
      <c r="R416" s="99"/>
      <c r="S416" s="100">
        <v>0</v>
      </c>
      <c r="T416" s="96">
        <v>1</v>
      </c>
      <c r="U416" s="96" t="s">
        <v>2740</v>
      </c>
      <c r="V416" s="101">
        <v>9.37</v>
      </c>
      <c r="W416" s="556">
        <v>0</v>
      </c>
      <c r="X416" s="613">
        <v>0</v>
      </c>
      <c r="Y416" s="606">
        <v>0.1</v>
      </c>
    </row>
    <row r="417" spans="1:25" s="3" customFormat="1" ht="203.25" customHeight="1">
      <c r="A417" s="449"/>
      <c r="B417" s="452"/>
      <c r="C417" s="452"/>
      <c r="D417" s="452"/>
      <c r="E417" s="452"/>
      <c r="F417" s="431"/>
      <c r="G417" s="435"/>
      <c r="H417" s="435"/>
      <c r="I417" s="444"/>
      <c r="J417" s="442"/>
      <c r="K417" s="80" t="s">
        <v>2752</v>
      </c>
      <c r="L417" s="65" t="s">
        <v>408</v>
      </c>
      <c r="M417" s="65" t="s">
        <v>1259</v>
      </c>
      <c r="N417" s="81" t="s">
        <v>1585</v>
      </c>
      <c r="O417" s="74">
        <v>54</v>
      </c>
      <c r="P417" s="68">
        <v>3</v>
      </c>
      <c r="Q417" s="75" t="s">
        <v>985</v>
      </c>
      <c r="R417" s="75"/>
      <c r="S417" s="70">
        <v>0</v>
      </c>
      <c r="T417" s="65">
        <v>1</v>
      </c>
      <c r="U417" s="65" t="s">
        <v>2722</v>
      </c>
      <c r="V417" s="71">
        <v>9.37</v>
      </c>
      <c r="W417" s="552">
        <v>0</v>
      </c>
      <c r="X417" s="553">
        <v>0</v>
      </c>
      <c r="Y417" s="554">
        <v>0.1</v>
      </c>
    </row>
    <row r="418" spans="1:25" s="106" customFormat="1" ht="33.75">
      <c r="A418" s="449"/>
      <c r="B418" s="452"/>
      <c r="C418" s="452"/>
      <c r="D418" s="452"/>
      <c r="E418" s="452"/>
      <c r="F418" s="431"/>
      <c r="G418" s="435"/>
      <c r="H418" s="435"/>
      <c r="I418" s="444"/>
      <c r="J418" s="442"/>
      <c r="K418" s="80" t="s">
        <v>2752</v>
      </c>
      <c r="L418" s="74" t="s">
        <v>409</v>
      </c>
      <c r="M418" s="74" t="s">
        <v>1260</v>
      </c>
      <c r="N418" s="83" t="s">
        <v>1586</v>
      </c>
      <c r="O418" s="67">
        <v>54</v>
      </c>
      <c r="P418" s="103">
        <v>3</v>
      </c>
      <c r="Q418" s="75" t="s">
        <v>985</v>
      </c>
      <c r="R418" s="75"/>
      <c r="S418" s="104">
        <v>0</v>
      </c>
      <c r="T418" s="74">
        <v>1</v>
      </c>
      <c r="U418" s="74" t="s">
        <v>2740</v>
      </c>
      <c r="V418" s="105">
        <v>9.37</v>
      </c>
      <c r="W418" s="614">
        <v>0</v>
      </c>
      <c r="X418" s="614">
        <v>0</v>
      </c>
      <c r="Y418" s="615">
        <v>0.1</v>
      </c>
    </row>
    <row r="419" spans="1:25" s="3" customFormat="1" ht="132" customHeight="1">
      <c r="A419" s="449"/>
      <c r="B419" s="452"/>
      <c r="C419" s="452"/>
      <c r="D419" s="452"/>
      <c r="E419" s="452"/>
      <c r="F419" s="431"/>
      <c r="G419" s="435"/>
      <c r="H419" s="435"/>
      <c r="I419" s="444"/>
      <c r="J419" s="442"/>
      <c r="K419" s="80" t="s">
        <v>2752</v>
      </c>
      <c r="L419" s="73" t="s">
        <v>410</v>
      </c>
      <c r="M419" s="73" t="s">
        <v>1261</v>
      </c>
      <c r="N419" s="83" t="s">
        <v>1613</v>
      </c>
      <c r="O419" s="74" t="s">
        <v>1587</v>
      </c>
      <c r="P419" s="68">
        <v>3</v>
      </c>
      <c r="Q419" s="75" t="s">
        <v>985</v>
      </c>
      <c r="R419" s="75"/>
      <c r="S419" s="70">
        <v>0</v>
      </c>
      <c r="T419" s="73">
        <v>1</v>
      </c>
      <c r="U419" s="73" t="s">
        <v>2722</v>
      </c>
      <c r="V419" s="76">
        <v>9.37</v>
      </c>
      <c r="W419" s="556">
        <v>0</v>
      </c>
      <c r="X419" s="552">
        <v>0</v>
      </c>
      <c r="Y419" s="555">
        <v>0.1</v>
      </c>
    </row>
    <row r="420" spans="1:25" s="3" customFormat="1" ht="56.25">
      <c r="A420" s="449"/>
      <c r="B420" s="452"/>
      <c r="C420" s="452"/>
      <c r="D420" s="452"/>
      <c r="E420" s="452"/>
      <c r="F420" s="431"/>
      <c r="G420" s="435"/>
      <c r="H420" s="435"/>
      <c r="I420" s="444"/>
      <c r="J420" s="442"/>
      <c r="K420" s="80" t="s">
        <v>2752</v>
      </c>
      <c r="L420" s="73" t="s">
        <v>411</v>
      </c>
      <c r="M420" s="73" t="s">
        <v>1262</v>
      </c>
      <c r="N420" s="83" t="s">
        <v>1588</v>
      </c>
      <c r="O420" s="74" t="s">
        <v>1587</v>
      </c>
      <c r="P420" s="68">
        <v>3</v>
      </c>
      <c r="Q420" s="75" t="s">
        <v>986</v>
      </c>
      <c r="R420" s="75" t="s">
        <v>997</v>
      </c>
      <c r="S420" s="70">
        <v>0</v>
      </c>
      <c r="T420" s="73">
        <v>1</v>
      </c>
      <c r="U420" s="73" t="s">
        <v>2740</v>
      </c>
      <c r="V420" s="76">
        <v>9.37</v>
      </c>
      <c r="W420" s="556">
        <v>0</v>
      </c>
      <c r="X420" s="556">
        <v>0</v>
      </c>
      <c r="Y420" s="555">
        <v>0.1</v>
      </c>
    </row>
    <row r="421" spans="1:25" s="3" customFormat="1" ht="34.5" thickBot="1">
      <c r="A421" s="449"/>
      <c r="B421" s="452"/>
      <c r="C421" s="452"/>
      <c r="D421" s="452"/>
      <c r="E421" s="452"/>
      <c r="F421" s="455"/>
      <c r="G421" s="415"/>
      <c r="H421" s="415"/>
      <c r="I421" s="444"/>
      <c r="J421" s="447"/>
      <c r="K421" s="107" t="s">
        <v>2752</v>
      </c>
      <c r="L421" s="73" t="s">
        <v>412</v>
      </c>
      <c r="M421" s="73" t="s">
        <v>1263</v>
      </c>
      <c r="N421" s="83" t="s">
        <v>1589</v>
      </c>
      <c r="O421" s="109" t="s">
        <v>2749</v>
      </c>
      <c r="P421" s="110">
        <v>5</v>
      </c>
      <c r="Q421" s="111" t="s">
        <v>985</v>
      </c>
      <c r="R421" s="112"/>
      <c r="S421" s="70">
        <v>0</v>
      </c>
      <c r="T421" s="73">
        <v>1</v>
      </c>
      <c r="U421" s="73" t="s">
        <v>2722</v>
      </c>
      <c r="V421" s="76">
        <v>9.37</v>
      </c>
      <c r="W421" s="552">
        <v>0</v>
      </c>
      <c r="X421" s="556">
        <v>0</v>
      </c>
      <c r="Y421" s="555">
        <v>0.1</v>
      </c>
    </row>
    <row r="422" spans="1:25" s="3" customFormat="1" ht="34.5" thickTop="1">
      <c r="A422" s="428" t="s">
        <v>2713</v>
      </c>
      <c r="B422" s="430" t="s">
        <v>1601</v>
      </c>
      <c r="C422" s="432" t="s">
        <v>1602</v>
      </c>
      <c r="D422" s="430"/>
      <c r="E422" s="432" t="s">
        <v>2715</v>
      </c>
      <c r="F422" s="430" t="s">
        <v>2716</v>
      </c>
      <c r="G422" s="434" t="s">
        <v>413</v>
      </c>
      <c r="H422" s="434" t="s">
        <v>1272</v>
      </c>
      <c r="I422" s="439" t="s">
        <v>1604</v>
      </c>
      <c r="J422" s="441">
        <v>3</v>
      </c>
      <c r="K422" s="93" t="s">
        <v>2752</v>
      </c>
      <c r="L422" s="57" t="s">
        <v>414</v>
      </c>
      <c r="M422" s="57" t="s">
        <v>1273</v>
      </c>
      <c r="N422" s="79" t="s">
        <v>2737</v>
      </c>
      <c r="O422" s="59">
        <v>59</v>
      </c>
      <c r="P422" s="60">
        <v>1</v>
      </c>
      <c r="Q422" s="61" t="s">
        <v>985</v>
      </c>
      <c r="R422" s="61"/>
      <c r="S422" s="62">
        <v>0</v>
      </c>
      <c r="T422" s="57">
        <v>1</v>
      </c>
      <c r="U422" s="57" t="s">
        <v>2740</v>
      </c>
      <c r="V422" s="63">
        <v>9.37</v>
      </c>
      <c r="W422" s="557">
        <v>0</v>
      </c>
      <c r="X422" s="557">
        <v>0</v>
      </c>
      <c r="Y422" s="558">
        <v>0.6</v>
      </c>
    </row>
    <row r="423" spans="1:25" s="3" customFormat="1" ht="45">
      <c r="A423" s="429"/>
      <c r="B423" s="431"/>
      <c r="C423" s="433"/>
      <c r="D423" s="431"/>
      <c r="E423" s="433"/>
      <c r="F423" s="431"/>
      <c r="G423" s="435"/>
      <c r="H423" s="435"/>
      <c r="I423" s="440"/>
      <c r="J423" s="442"/>
      <c r="K423" s="80" t="s">
        <v>2752</v>
      </c>
      <c r="L423" s="73" t="s">
        <v>415</v>
      </c>
      <c r="M423" s="73" t="s">
        <v>1274</v>
      </c>
      <c r="N423" s="81" t="s">
        <v>1605</v>
      </c>
      <c r="O423" s="67">
        <v>59</v>
      </c>
      <c r="P423" s="68">
        <v>3</v>
      </c>
      <c r="Q423" s="75" t="s">
        <v>985</v>
      </c>
      <c r="R423" s="75"/>
      <c r="S423" s="70">
        <v>0</v>
      </c>
      <c r="T423" s="73">
        <v>1</v>
      </c>
      <c r="U423" s="73" t="s">
        <v>2722</v>
      </c>
      <c r="V423" s="76">
        <v>9.37</v>
      </c>
      <c r="W423" s="552">
        <v>0</v>
      </c>
      <c r="X423" s="552">
        <v>0</v>
      </c>
      <c r="Y423" s="555">
        <v>0.6</v>
      </c>
    </row>
    <row r="424" spans="1:25" s="3" customFormat="1" ht="34.5" thickBot="1">
      <c r="A424" s="429"/>
      <c r="B424" s="431"/>
      <c r="C424" s="433"/>
      <c r="D424" s="431"/>
      <c r="E424" s="433"/>
      <c r="F424" s="431"/>
      <c r="G424" s="415"/>
      <c r="H424" s="415"/>
      <c r="I424" s="440"/>
      <c r="J424" s="442"/>
      <c r="K424" s="80" t="s">
        <v>2752</v>
      </c>
      <c r="L424" s="73" t="s">
        <v>416</v>
      </c>
      <c r="M424" s="73" t="s">
        <v>1275</v>
      </c>
      <c r="N424" s="83" t="s">
        <v>1607</v>
      </c>
      <c r="O424" s="74">
        <v>59</v>
      </c>
      <c r="P424" s="68">
        <v>10</v>
      </c>
      <c r="Q424" s="75" t="s">
        <v>985</v>
      </c>
      <c r="R424" s="75"/>
      <c r="S424" s="70">
        <v>0</v>
      </c>
      <c r="T424" s="73">
        <v>1</v>
      </c>
      <c r="U424" s="73" t="s">
        <v>2740</v>
      </c>
      <c r="V424" s="76">
        <v>9.37</v>
      </c>
      <c r="W424" s="556">
        <v>0</v>
      </c>
      <c r="X424" s="556">
        <v>0</v>
      </c>
      <c r="Y424" s="555">
        <v>0.6</v>
      </c>
    </row>
    <row r="425" spans="1:25" s="3" customFormat="1" ht="34.5" thickTop="1">
      <c r="A425" s="428" t="s">
        <v>2713</v>
      </c>
      <c r="B425" s="430" t="s">
        <v>1601</v>
      </c>
      <c r="C425" s="432" t="s">
        <v>1602</v>
      </c>
      <c r="D425" s="430"/>
      <c r="E425" s="432" t="s">
        <v>2715</v>
      </c>
      <c r="F425" s="430" t="s">
        <v>2716</v>
      </c>
      <c r="G425" s="434" t="s">
        <v>417</v>
      </c>
      <c r="H425" s="434" t="s">
        <v>1276</v>
      </c>
      <c r="I425" s="439" t="s">
        <v>998</v>
      </c>
      <c r="J425" s="441">
        <v>3</v>
      </c>
      <c r="K425" s="93" t="s">
        <v>2752</v>
      </c>
      <c r="L425" s="57" t="s">
        <v>418</v>
      </c>
      <c r="M425" s="57" t="s">
        <v>1277</v>
      </c>
      <c r="N425" s="79" t="s">
        <v>2737</v>
      </c>
      <c r="O425" s="59">
        <v>58</v>
      </c>
      <c r="P425" s="60">
        <v>1</v>
      </c>
      <c r="Q425" s="61" t="s">
        <v>985</v>
      </c>
      <c r="R425" s="61"/>
      <c r="S425" s="62">
        <v>0</v>
      </c>
      <c r="T425" s="57">
        <v>1</v>
      </c>
      <c r="U425" s="57" t="s">
        <v>2740</v>
      </c>
      <c r="V425" s="63">
        <v>9.37</v>
      </c>
      <c r="W425" s="557">
        <v>0</v>
      </c>
      <c r="X425" s="557">
        <v>0</v>
      </c>
      <c r="Y425" s="558">
        <v>0.6</v>
      </c>
    </row>
    <row r="426" spans="1:25" s="3" customFormat="1" ht="33.75">
      <c r="A426" s="429"/>
      <c r="B426" s="431"/>
      <c r="C426" s="433"/>
      <c r="D426" s="431"/>
      <c r="E426" s="433"/>
      <c r="F426" s="431"/>
      <c r="G426" s="435"/>
      <c r="H426" s="435"/>
      <c r="I426" s="440"/>
      <c r="J426" s="442"/>
      <c r="K426" s="80" t="s">
        <v>2752</v>
      </c>
      <c r="L426" s="73" t="s">
        <v>419</v>
      </c>
      <c r="M426" s="73" t="s">
        <v>1278</v>
      </c>
      <c r="N426" s="81" t="s">
        <v>1608</v>
      </c>
      <c r="O426" s="67">
        <v>58</v>
      </c>
      <c r="P426" s="68">
        <v>3</v>
      </c>
      <c r="Q426" s="75" t="s">
        <v>985</v>
      </c>
      <c r="R426" s="75"/>
      <c r="S426" s="70">
        <v>0</v>
      </c>
      <c r="T426" s="73">
        <v>1</v>
      </c>
      <c r="U426" s="73" t="s">
        <v>2740</v>
      </c>
      <c r="V426" s="76">
        <v>9.37</v>
      </c>
      <c r="W426" s="552">
        <v>0</v>
      </c>
      <c r="X426" s="552">
        <v>0</v>
      </c>
      <c r="Y426" s="555">
        <v>0.6</v>
      </c>
    </row>
    <row r="427" spans="1:25" s="3" customFormat="1" ht="34.5" thickBot="1">
      <c r="A427" s="429"/>
      <c r="B427" s="431"/>
      <c r="C427" s="433"/>
      <c r="D427" s="431"/>
      <c r="E427" s="433"/>
      <c r="F427" s="431"/>
      <c r="G427" s="415"/>
      <c r="H427" s="415"/>
      <c r="I427" s="440"/>
      <c r="J427" s="442"/>
      <c r="K427" s="80" t="s">
        <v>2752</v>
      </c>
      <c r="L427" s="73" t="s">
        <v>420</v>
      </c>
      <c r="M427" s="73" t="s">
        <v>1287</v>
      </c>
      <c r="N427" s="83" t="s">
        <v>1014</v>
      </c>
      <c r="O427" s="74">
        <v>58</v>
      </c>
      <c r="P427" s="68">
        <v>10</v>
      </c>
      <c r="Q427" s="75" t="s">
        <v>985</v>
      </c>
      <c r="R427" s="75"/>
      <c r="S427" s="70">
        <v>0</v>
      </c>
      <c r="T427" s="73">
        <v>1</v>
      </c>
      <c r="U427" s="73" t="s">
        <v>2740</v>
      </c>
      <c r="V427" s="76">
        <v>9.37</v>
      </c>
      <c r="W427" s="556">
        <v>0</v>
      </c>
      <c r="X427" s="556">
        <v>0</v>
      </c>
      <c r="Y427" s="555">
        <v>0.6</v>
      </c>
    </row>
    <row r="428" spans="1:25" s="157" customFormat="1" ht="12.75" thickBot="1" thickTop="1">
      <c r="A428" s="328" t="s">
        <v>2209</v>
      </c>
      <c r="B428" s="329"/>
      <c r="C428" s="329"/>
      <c r="D428" s="329"/>
      <c r="E428" s="329"/>
      <c r="F428" s="330"/>
      <c r="G428" s="331"/>
      <c r="H428" s="331"/>
      <c r="I428" s="333"/>
      <c r="J428" s="332"/>
      <c r="K428" s="334"/>
      <c r="L428" s="335"/>
      <c r="M428" s="335"/>
      <c r="N428" s="337"/>
      <c r="O428" s="330"/>
      <c r="P428" s="336"/>
      <c r="Q428" s="337"/>
      <c r="R428" s="337"/>
      <c r="S428" s="338"/>
      <c r="T428" s="335"/>
      <c r="U428" s="335"/>
      <c r="V428" s="339"/>
      <c r="W428" s="548"/>
      <c r="X428" s="548"/>
      <c r="Y428" s="549"/>
    </row>
    <row r="429" spans="1:25" s="3" customFormat="1" ht="34.5" thickTop="1">
      <c r="A429" s="448" t="s">
        <v>2713</v>
      </c>
      <c r="B429" s="451"/>
      <c r="C429" s="454" t="s">
        <v>2749</v>
      </c>
      <c r="D429" s="451"/>
      <c r="E429" s="454" t="s">
        <v>2715</v>
      </c>
      <c r="F429" s="430" t="s">
        <v>2716</v>
      </c>
      <c r="G429" s="434" t="s">
        <v>421</v>
      </c>
      <c r="H429" s="434" t="s">
        <v>1271</v>
      </c>
      <c r="I429" s="443" t="s">
        <v>2751</v>
      </c>
      <c r="J429" s="441">
        <v>14</v>
      </c>
      <c r="K429" s="93" t="s">
        <v>2752</v>
      </c>
      <c r="L429" s="57" t="s">
        <v>422</v>
      </c>
      <c r="M429" s="57" t="s">
        <v>1279</v>
      </c>
      <c r="N429" s="79" t="s">
        <v>2737</v>
      </c>
      <c r="O429" s="94">
        <v>54</v>
      </c>
      <c r="P429" s="60">
        <v>1</v>
      </c>
      <c r="Q429" s="61" t="s">
        <v>2210</v>
      </c>
      <c r="R429" s="61" t="s">
        <v>2211</v>
      </c>
      <c r="S429" s="62">
        <v>12</v>
      </c>
      <c r="T429" s="57">
        <v>1</v>
      </c>
      <c r="U429" s="57" t="s">
        <v>2740</v>
      </c>
      <c r="V429" s="63">
        <v>9.37</v>
      </c>
      <c r="W429" s="557">
        <v>19.1148</v>
      </c>
      <c r="X429" s="557">
        <v>1.91148</v>
      </c>
      <c r="Y429" s="558">
        <v>0.1</v>
      </c>
    </row>
    <row r="430" spans="1:25" s="3" customFormat="1" ht="129.75" customHeight="1">
      <c r="A430" s="459"/>
      <c r="B430" s="460"/>
      <c r="C430" s="461"/>
      <c r="D430" s="460"/>
      <c r="E430" s="461"/>
      <c r="F430" s="431"/>
      <c r="G430" s="435"/>
      <c r="H430" s="435"/>
      <c r="I430" s="462"/>
      <c r="J430" s="442"/>
      <c r="K430" s="95"/>
      <c r="L430" s="96" t="s">
        <v>423</v>
      </c>
      <c r="M430" s="96" t="s">
        <v>1280</v>
      </c>
      <c r="N430" s="97" t="s">
        <v>1583</v>
      </c>
      <c r="O430" s="94">
        <v>54</v>
      </c>
      <c r="P430" s="98">
        <v>6</v>
      </c>
      <c r="Q430" s="99" t="s">
        <v>2210</v>
      </c>
      <c r="R430" s="99"/>
      <c r="S430" s="100">
        <v>12</v>
      </c>
      <c r="T430" s="96">
        <v>1</v>
      </c>
      <c r="U430" s="96" t="s">
        <v>2740</v>
      </c>
      <c r="V430" s="101">
        <v>9.37</v>
      </c>
      <c r="W430" s="556">
        <v>225779.52</v>
      </c>
      <c r="X430" s="613">
        <v>22577.952</v>
      </c>
      <c r="Y430" s="606">
        <v>0.1</v>
      </c>
    </row>
    <row r="431" spans="1:25" s="3" customFormat="1" ht="184.5" customHeight="1">
      <c r="A431" s="449"/>
      <c r="B431" s="452"/>
      <c r="C431" s="452"/>
      <c r="D431" s="452"/>
      <c r="E431" s="452"/>
      <c r="F431" s="431"/>
      <c r="G431" s="435"/>
      <c r="H431" s="435"/>
      <c r="I431" s="444"/>
      <c r="J431" s="442"/>
      <c r="K431" s="80" t="s">
        <v>2752</v>
      </c>
      <c r="L431" s="65" t="s">
        <v>424</v>
      </c>
      <c r="M431" s="65" t="s">
        <v>1281</v>
      </c>
      <c r="N431" s="81" t="s">
        <v>1585</v>
      </c>
      <c r="O431" s="74">
        <v>54</v>
      </c>
      <c r="P431" s="68">
        <v>3</v>
      </c>
      <c r="Q431" s="75" t="s">
        <v>2210</v>
      </c>
      <c r="R431" s="75"/>
      <c r="S431" s="70">
        <v>12</v>
      </c>
      <c r="T431" s="65">
        <v>1</v>
      </c>
      <c r="U431" s="65" t="s">
        <v>2722</v>
      </c>
      <c r="V431" s="71">
        <v>9.37</v>
      </c>
      <c r="W431" s="552">
        <v>2920.8</v>
      </c>
      <c r="X431" s="553">
        <v>292.08</v>
      </c>
      <c r="Y431" s="554">
        <v>0.1</v>
      </c>
    </row>
    <row r="432" spans="1:25" s="106" customFormat="1" ht="33.75">
      <c r="A432" s="449"/>
      <c r="B432" s="452"/>
      <c r="C432" s="452"/>
      <c r="D432" s="452"/>
      <c r="E432" s="452"/>
      <c r="F432" s="431"/>
      <c r="G432" s="435"/>
      <c r="H432" s="435"/>
      <c r="I432" s="444"/>
      <c r="J432" s="442"/>
      <c r="K432" s="80" t="s">
        <v>2752</v>
      </c>
      <c r="L432" s="74" t="s">
        <v>425</v>
      </c>
      <c r="M432" s="74" t="s">
        <v>1282</v>
      </c>
      <c r="N432" s="83" t="s">
        <v>1586</v>
      </c>
      <c r="O432" s="67">
        <v>54</v>
      </c>
      <c r="P432" s="103">
        <v>3</v>
      </c>
      <c r="Q432" s="75" t="s">
        <v>2210</v>
      </c>
      <c r="R432" s="75"/>
      <c r="S432" s="104">
        <v>12</v>
      </c>
      <c r="T432" s="74">
        <v>1</v>
      </c>
      <c r="U432" s="74" t="s">
        <v>2740</v>
      </c>
      <c r="V432" s="105">
        <v>9.37</v>
      </c>
      <c r="W432" s="614">
        <v>224.88</v>
      </c>
      <c r="X432" s="614">
        <v>22.488</v>
      </c>
      <c r="Y432" s="615">
        <v>0.1</v>
      </c>
    </row>
    <row r="433" spans="1:25" s="3" customFormat="1" ht="129" customHeight="1">
      <c r="A433" s="449"/>
      <c r="B433" s="452"/>
      <c r="C433" s="452"/>
      <c r="D433" s="452"/>
      <c r="E433" s="452"/>
      <c r="F433" s="431"/>
      <c r="G433" s="435"/>
      <c r="H433" s="435"/>
      <c r="I433" s="444"/>
      <c r="J433" s="442"/>
      <c r="K433" s="80" t="s">
        <v>2752</v>
      </c>
      <c r="L433" s="73" t="s">
        <v>426</v>
      </c>
      <c r="M433" s="73" t="s">
        <v>1283</v>
      </c>
      <c r="N433" s="83" t="s">
        <v>1613</v>
      </c>
      <c r="O433" s="74" t="s">
        <v>1587</v>
      </c>
      <c r="P433" s="68">
        <v>3</v>
      </c>
      <c r="Q433" s="75" t="s">
        <v>2210</v>
      </c>
      <c r="R433" s="75"/>
      <c r="S433" s="70">
        <v>12</v>
      </c>
      <c r="T433" s="73">
        <v>1</v>
      </c>
      <c r="U433" s="73" t="s">
        <v>2722</v>
      </c>
      <c r="V433" s="76">
        <v>9.37</v>
      </c>
      <c r="W433" s="556">
        <v>2323.8</v>
      </c>
      <c r="X433" s="552">
        <v>232.38</v>
      </c>
      <c r="Y433" s="555">
        <v>0.1</v>
      </c>
    </row>
    <row r="434" spans="1:25" s="3" customFormat="1" ht="56.25">
      <c r="A434" s="449"/>
      <c r="B434" s="452"/>
      <c r="C434" s="452"/>
      <c r="D434" s="452"/>
      <c r="E434" s="452"/>
      <c r="F434" s="431"/>
      <c r="G434" s="435"/>
      <c r="H434" s="435"/>
      <c r="I434" s="444"/>
      <c r="J434" s="442"/>
      <c r="K434" s="80" t="s">
        <v>2752</v>
      </c>
      <c r="L434" s="73" t="s">
        <v>427</v>
      </c>
      <c r="M434" s="73" t="s">
        <v>1284</v>
      </c>
      <c r="N434" s="83" t="s">
        <v>1588</v>
      </c>
      <c r="O434" s="74" t="s">
        <v>1587</v>
      </c>
      <c r="P434" s="68">
        <v>3</v>
      </c>
      <c r="Q434" s="75" t="s">
        <v>987</v>
      </c>
      <c r="R434" s="75" t="s">
        <v>988</v>
      </c>
      <c r="S434" s="70">
        <v>0</v>
      </c>
      <c r="T434" s="73">
        <v>1</v>
      </c>
      <c r="U434" s="73" t="s">
        <v>2740</v>
      </c>
      <c r="V434" s="76">
        <v>9.37</v>
      </c>
      <c r="W434" s="556">
        <v>0</v>
      </c>
      <c r="X434" s="556">
        <v>0</v>
      </c>
      <c r="Y434" s="555">
        <v>0.1</v>
      </c>
    </row>
    <row r="435" spans="1:25" s="3" customFormat="1" ht="34.5" thickBot="1">
      <c r="A435" s="449"/>
      <c r="B435" s="452"/>
      <c r="C435" s="452"/>
      <c r="D435" s="452"/>
      <c r="E435" s="452"/>
      <c r="F435" s="455"/>
      <c r="G435" s="415"/>
      <c r="H435" s="415"/>
      <c r="I435" s="444"/>
      <c r="J435" s="447"/>
      <c r="K435" s="107" t="s">
        <v>2752</v>
      </c>
      <c r="L435" s="73" t="s">
        <v>428</v>
      </c>
      <c r="M435" s="73" t="s">
        <v>1300</v>
      </c>
      <c r="N435" s="83" t="s">
        <v>1589</v>
      </c>
      <c r="O435" s="109" t="s">
        <v>2749</v>
      </c>
      <c r="P435" s="110">
        <v>5</v>
      </c>
      <c r="Q435" s="111" t="s">
        <v>2210</v>
      </c>
      <c r="R435" s="112"/>
      <c r="S435" s="70">
        <v>12</v>
      </c>
      <c r="T435" s="73">
        <v>1</v>
      </c>
      <c r="U435" s="73" t="s">
        <v>2722</v>
      </c>
      <c r="V435" s="76">
        <v>9.37</v>
      </c>
      <c r="W435" s="552">
        <v>350.598</v>
      </c>
      <c r="X435" s="556">
        <v>35.0598</v>
      </c>
      <c r="Y435" s="555">
        <v>0.1</v>
      </c>
    </row>
    <row r="436" spans="1:25" s="3" customFormat="1" ht="34.5" thickTop="1">
      <c r="A436" s="428" t="s">
        <v>2713</v>
      </c>
      <c r="B436" s="430" t="s">
        <v>1601</v>
      </c>
      <c r="C436" s="432" t="s">
        <v>1602</v>
      </c>
      <c r="D436" s="430"/>
      <c r="E436" s="432" t="s">
        <v>2715</v>
      </c>
      <c r="F436" s="430" t="s">
        <v>2716</v>
      </c>
      <c r="G436" s="434" t="s">
        <v>429</v>
      </c>
      <c r="H436" s="434" t="s">
        <v>1264</v>
      </c>
      <c r="I436" s="439" t="s">
        <v>1604</v>
      </c>
      <c r="J436" s="441">
        <v>3</v>
      </c>
      <c r="K436" s="93" t="s">
        <v>2752</v>
      </c>
      <c r="L436" s="57" t="s">
        <v>430</v>
      </c>
      <c r="M436" s="57" t="s">
        <v>1270</v>
      </c>
      <c r="N436" s="79" t="s">
        <v>2737</v>
      </c>
      <c r="O436" s="59">
        <v>59</v>
      </c>
      <c r="P436" s="60">
        <v>1</v>
      </c>
      <c r="Q436" s="61" t="s">
        <v>2210</v>
      </c>
      <c r="R436" s="61"/>
      <c r="S436" s="62">
        <v>12</v>
      </c>
      <c r="T436" s="57">
        <v>1</v>
      </c>
      <c r="U436" s="57" t="s">
        <v>2740</v>
      </c>
      <c r="V436" s="63">
        <v>9.37</v>
      </c>
      <c r="W436" s="557">
        <v>19.1148</v>
      </c>
      <c r="X436" s="557">
        <v>11.468879999999999</v>
      </c>
      <c r="Y436" s="558">
        <v>0.6</v>
      </c>
    </row>
    <row r="437" spans="1:25" s="3" customFormat="1" ht="45">
      <c r="A437" s="429"/>
      <c r="B437" s="431"/>
      <c r="C437" s="433"/>
      <c r="D437" s="431"/>
      <c r="E437" s="433"/>
      <c r="F437" s="431"/>
      <c r="G437" s="435"/>
      <c r="H437" s="435"/>
      <c r="I437" s="440"/>
      <c r="J437" s="442"/>
      <c r="K437" s="80" t="s">
        <v>2752</v>
      </c>
      <c r="L437" s="73" t="s">
        <v>431</v>
      </c>
      <c r="M437" s="73" t="s">
        <v>1268</v>
      </c>
      <c r="N437" s="81" t="s">
        <v>1605</v>
      </c>
      <c r="O437" s="67">
        <v>59</v>
      </c>
      <c r="P437" s="68">
        <v>3</v>
      </c>
      <c r="Q437" s="75" t="s">
        <v>2210</v>
      </c>
      <c r="R437" s="75"/>
      <c r="S437" s="70">
        <v>12</v>
      </c>
      <c r="T437" s="73">
        <v>1</v>
      </c>
      <c r="U437" s="73" t="s">
        <v>2722</v>
      </c>
      <c r="V437" s="76">
        <v>9.37</v>
      </c>
      <c r="W437" s="552">
        <v>112.44</v>
      </c>
      <c r="X437" s="552">
        <v>67.464</v>
      </c>
      <c r="Y437" s="555">
        <v>0.6</v>
      </c>
    </row>
    <row r="438" spans="1:25" s="3" customFormat="1" ht="34.5" thickBot="1">
      <c r="A438" s="429"/>
      <c r="B438" s="431"/>
      <c r="C438" s="433"/>
      <c r="D438" s="431"/>
      <c r="E438" s="433"/>
      <c r="F438" s="431"/>
      <c r="G438" s="415"/>
      <c r="H438" s="415"/>
      <c r="I438" s="440"/>
      <c r="J438" s="442"/>
      <c r="K438" s="80" t="s">
        <v>2752</v>
      </c>
      <c r="L438" s="73" t="s">
        <v>432</v>
      </c>
      <c r="M438" s="73" t="s">
        <v>1269</v>
      </c>
      <c r="N438" s="83" t="s">
        <v>1607</v>
      </c>
      <c r="O438" s="74">
        <v>59</v>
      </c>
      <c r="P438" s="68">
        <v>10</v>
      </c>
      <c r="Q438" s="75" t="s">
        <v>2210</v>
      </c>
      <c r="R438" s="75"/>
      <c r="S438" s="70">
        <v>12</v>
      </c>
      <c r="T438" s="73">
        <v>1</v>
      </c>
      <c r="U438" s="73" t="s">
        <v>2740</v>
      </c>
      <c r="V438" s="76">
        <v>9.37</v>
      </c>
      <c r="W438" s="556">
        <v>8.995199999999999</v>
      </c>
      <c r="X438" s="556">
        <v>5.397119999999999</v>
      </c>
      <c r="Y438" s="555">
        <v>0.6</v>
      </c>
    </row>
    <row r="439" spans="1:25" s="3" customFormat="1" ht="34.5" thickTop="1">
      <c r="A439" s="428" t="s">
        <v>2713</v>
      </c>
      <c r="B439" s="430" t="s">
        <v>1601</v>
      </c>
      <c r="C439" s="432" t="s">
        <v>1602</v>
      </c>
      <c r="D439" s="430"/>
      <c r="E439" s="432" t="s">
        <v>2715</v>
      </c>
      <c r="F439" s="430" t="s">
        <v>2716</v>
      </c>
      <c r="G439" s="434" t="s">
        <v>433</v>
      </c>
      <c r="H439" s="434" t="s">
        <v>1267</v>
      </c>
      <c r="I439" s="439" t="s">
        <v>998</v>
      </c>
      <c r="J439" s="441">
        <v>3</v>
      </c>
      <c r="K439" s="93" t="s">
        <v>2752</v>
      </c>
      <c r="L439" s="57" t="s">
        <v>434</v>
      </c>
      <c r="M439" s="57" t="s">
        <v>1265</v>
      </c>
      <c r="N439" s="79" t="s">
        <v>2737</v>
      </c>
      <c r="O439" s="59">
        <v>58</v>
      </c>
      <c r="P439" s="60">
        <v>1</v>
      </c>
      <c r="Q439" s="61" t="s">
        <v>2210</v>
      </c>
      <c r="R439" s="61"/>
      <c r="S439" s="62">
        <v>12</v>
      </c>
      <c r="T439" s="57">
        <v>1</v>
      </c>
      <c r="U439" s="57" t="s">
        <v>2740</v>
      </c>
      <c r="V439" s="63">
        <v>9.37</v>
      </c>
      <c r="W439" s="557">
        <v>19.1148</v>
      </c>
      <c r="X439" s="557">
        <v>11.468879999999999</v>
      </c>
      <c r="Y439" s="558">
        <v>0.6</v>
      </c>
    </row>
    <row r="440" spans="1:25" s="3" customFormat="1" ht="33.75">
      <c r="A440" s="429"/>
      <c r="B440" s="431"/>
      <c r="C440" s="433"/>
      <c r="D440" s="431"/>
      <c r="E440" s="433"/>
      <c r="F440" s="431"/>
      <c r="G440" s="435"/>
      <c r="H440" s="435"/>
      <c r="I440" s="440" t="s">
        <v>998</v>
      </c>
      <c r="J440" s="442"/>
      <c r="K440" s="80" t="s">
        <v>2752</v>
      </c>
      <c r="L440" s="73" t="s">
        <v>435</v>
      </c>
      <c r="M440" s="73" t="s">
        <v>1266</v>
      </c>
      <c r="N440" s="81" t="s">
        <v>1608</v>
      </c>
      <c r="O440" s="67">
        <v>58</v>
      </c>
      <c r="P440" s="68">
        <v>3</v>
      </c>
      <c r="Q440" s="75" t="s">
        <v>2210</v>
      </c>
      <c r="R440" s="75"/>
      <c r="S440" s="70">
        <v>12</v>
      </c>
      <c r="T440" s="73">
        <v>1</v>
      </c>
      <c r="U440" s="73" t="s">
        <v>2740</v>
      </c>
      <c r="V440" s="76">
        <v>9.37</v>
      </c>
      <c r="W440" s="552">
        <v>2.2487999999999997</v>
      </c>
      <c r="X440" s="552">
        <v>1.3492799999999998</v>
      </c>
      <c r="Y440" s="555">
        <v>0.6</v>
      </c>
    </row>
    <row r="441" spans="1:25" s="3" customFormat="1" ht="34.5" thickBot="1">
      <c r="A441" s="429"/>
      <c r="B441" s="431"/>
      <c r="C441" s="433"/>
      <c r="D441" s="431"/>
      <c r="E441" s="433"/>
      <c r="F441" s="431"/>
      <c r="G441" s="415"/>
      <c r="H441" s="415"/>
      <c r="I441" s="440" t="s">
        <v>998</v>
      </c>
      <c r="J441" s="442"/>
      <c r="K441" s="80" t="s">
        <v>2752</v>
      </c>
      <c r="L441" s="73" t="s">
        <v>436</v>
      </c>
      <c r="M441" s="73" t="s">
        <v>1288</v>
      </c>
      <c r="N441" s="83" t="s">
        <v>1014</v>
      </c>
      <c r="O441" s="74">
        <v>58</v>
      </c>
      <c r="P441" s="68">
        <v>10</v>
      </c>
      <c r="Q441" s="75" t="s">
        <v>2210</v>
      </c>
      <c r="R441" s="75"/>
      <c r="S441" s="70">
        <v>12</v>
      </c>
      <c r="T441" s="73">
        <v>1</v>
      </c>
      <c r="U441" s="73" t="s">
        <v>2740</v>
      </c>
      <c r="V441" s="76">
        <v>9.37</v>
      </c>
      <c r="W441" s="556">
        <v>671.3951999999999</v>
      </c>
      <c r="X441" s="556">
        <v>402.83711999999997</v>
      </c>
      <c r="Y441" s="555">
        <v>0.6</v>
      </c>
    </row>
    <row r="442" spans="1:25" s="157" customFormat="1" ht="12.75" thickBot="1" thickTop="1">
      <c r="A442" s="328" t="s">
        <v>2212</v>
      </c>
      <c r="B442" s="329"/>
      <c r="C442" s="329"/>
      <c r="D442" s="329"/>
      <c r="E442" s="329"/>
      <c r="F442" s="330"/>
      <c r="G442" s="331"/>
      <c r="H442" s="331"/>
      <c r="I442" s="333"/>
      <c r="J442" s="332"/>
      <c r="K442" s="334"/>
      <c r="L442" s="335"/>
      <c r="M442" s="335"/>
      <c r="N442" s="337"/>
      <c r="O442" s="330"/>
      <c r="P442" s="336"/>
      <c r="Q442" s="337"/>
      <c r="R442" s="337"/>
      <c r="S442" s="338"/>
      <c r="T442" s="335"/>
      <c r="U442" s="335"/>
      <c r="V442" s="339"/>
      <c r="W442" s="548"/>
      <c r="X442" s="548"/>
      <c r="Y442" s="549"/>
    </row>
    <row r="443" spans="1:25" s="3" customFormat="1" ht="34.5" thickTop="1">
      <c r="A443" s="448" t="s">
        <v>2713</v>
      </c>
      <c r="B443" s="451"/>
      <c r="C443" s="454" t="s">
        <v>2749</v>
      </c>
      <c r="D443" s="451"/>
      <c r="E443" s="454" t="s">
        <v>2715</v>
      </c>
      <c r="F443" s="430" t="s">
        <v>2716</v>
      </c>
      <c r="G443" s="434" t="s">
        <v>437</v>
      </c>
      <c r="H443" s="434" t="s">
        <v>1289</v>
      </c>
      <c r="I443" s="443" t="s">
        <v>2751</v>
      </c>
      <c r="J443" s="441">
        <v>14</v>
      </c>
      <c r="K443" s="93" t="s">
        <v>2752</v>
      </c>
      <c r="L443" s="57" t="s">
        <v>438</v>
      </c>
      <c r="M443" s="57" t="s">
        <v>1290</v>
      </c>
      <c r="N443" s="79" t="s">
        <v>2737</v>
      </c>
      <c r="O443" s="94">
        <v>54</v>
      </c>
      <c r="P443" s="60">
        <v>1</v>
      </c>
      <c r="Q443" s="61" t="s">
        <v>2213</v>
      </c>
      <c r="R443" s="61" t="s">
        <v>2214</v>
      </c>
      <c r="S443" s="62">
        <v>73739</v>
      </c>
      <c r="T443" s="57">
        <v>1</v>
      </c>
      <c r="U443" s="57" t="s">
        <v>2740</v>
      </c>
      <c r="V443" s="63">
        <v>9.37</v>
      </c>
      <c r="W443" s="557">
        <v>117458.8531</v>
      </c>
      <c r="X443" s="557">
        <v>11745.88531</v>
      </c>
      <c r="Y443" s="558">
        <v>0.1</v>
      </c>
    </row>
    <row r="444" spans="1:25" s="3" customFormat="1" ht="22.5">
      <c r="A444" s="459"/>
      <c r="B444" s="460"/>
      <c r="C444" s="461"/>
      <c r="D444" s="460"/>
      <c r="E444" s="461"/>
      <c r="F444" s="431"/>
      <c r="G444" s="435"/>
      <c r="H444" s="435"/>
      <c r="I444" s="462"/>
      <c r="J444" s="442"/>
      <c r="K444" s="95"/>
      <c r="L444" s="96" t="s">
        <v>439</v>
      </c>
      <c r="M444" s="96" t="s">
        <v>1291</v>
      </c>
      <c r="N444" s="97" t="s">
        <v>1583</v>
      </c>
      <c r="O444" s="94">
        <v>54</v>
      </c>
      <c r="P444" s="98">
        <v>6</v>
      </c>
      <c r="Q444" s="99" t="s">
        <v>2213</v>
      </c>
      <c r="R444" s="99"/>
      <c r="S444" s="100">
        <v>73739</v>
      </c>
      <c r="T444" s="96">
        <v>1</v>
      </c>
      <c r="U444" s="96" t="s">
        <v>2740</v>
      </c>
      <c r="V444" s="101">
        <v>9.37</v>
      </c>
      <c r="W444" s="556">
        <v>96730820.2</v>
      </c>
      <c r="X444" s="613">
        <v>9673082.020000001</v>
      </c>
      <c r="Y444" s="606">
        <v>0.1</v>
      </c>
    </row>
    <row r="445" spans="1:25" s="3" customFormat="1" ht="22.5">
      <c r="A445" s="459"/>
      <c r="B445" s="460"/>
      <c r="C445" s="461"/>
      <c r="D445" s="460"/>
      <c r="E445" s="461"/>
      <c r="F445" s="431"/>
      <c r="G445" s="435"/>
      <c r="H445" s="435"/>
      <c r="I445" s="462"/>
      <c r="J445" s="442"/>
      <c r="K445" s="95"/>
      <c r="L445" s="96" t="s">
        <v>440</v>
      </c>
      <c r="M445" s="96" t="s">
        <v>1292</v>
      </c>
      <c r="N445" s="97" t="s">
        <v>2215</v>
      </c>
      <c r="O445" s="94" t="s">
        <v>2216</v>
      </c>
      <c r="P445" s="98">
        <v>6</v>
      </c>
      <c r="Q445" s="99" t="s">
        <v>2213</v>
      </c>
      <c r="R445" s="99"/>
      <c r="S445" s="100">
        <v>73739</v>
      </c>
      <c r="T445" s="96">
        <v>1</v>
      </c>
      <c r="U445" s="96" t="s">
        <v>2740</v>
      </c>
      <c r="V445" s="101">
        <v>9.37</v>
      </c>
      <c r="W445" s="556">
        <v>5527475.4399999995</v>
      </c>
      <c r="X445" s="613">
        <v>552747.544</v>
      </c>
      <c r="Y445" s="606">
        <v>0.1</v>
      </c>
    </row>
    <row r="446" spans="1:25" s="3" customFormat="1" ht="56.25">
      <c r="A446" s="449"/>
      <c r="B446" s="452"/>
      <c r="C446" s="452"/>
      <c r="D446" s="452"/>
      <c r="E446" s="452"/>
      <c r="F446" s="431"/>
      <c r="G446" s="435"/>
      <c r="H446" s="435"/>
      <c r="I446" s="444"/>
      <c r="J446" s="442"/>
      <c r="K446" s="80" t="s">
        <v>2752</v>
      </c>
      <c r="L446" s="65" t="s">
        <v>441</v>
      </c>
      <c r="M446" s="65" t="s">
        <v>1293</v>
      </c>
      <c r="N446" s="81" t="s">
        <v>1585</v>
      </c>
      <c r="O446" s="74">
        <v>54</v>
      </c>
      <c r="P446" s="68">
        <v>3</v>
      </c>
      <c r="Q446" s="75" t="s">
        <v>2213</v>
      </c>
      <c r="R446" s="75"/>
      <c r="S446" s="70">
        <v>73739</v>
      </c>
      <c r="T446" s="65">
        <v>1</v>
      </c>
      <c r="U446" s="65" t="s">
        <v>2722</v>
      </c>
      <c r="V446" s="71">
        <v>9.37</v>
      </c>
      <c r="W446" s="552">
        <v>5752379.39</v>
      </c>
      <c r="X446" s="553">
        <v>575237.939</v>
      </c>
      <c r="Y446" s="554">
        <v>0.1</v>
      </c>
    </row>
    <row r="447" spans="1:25" s="106" customFormat="1" ht="33.75">
      <c r="A447" s="449"/>
      <c r="B447" s="452"/>
      <c r="C447" s="452"/>
      <c r="D447" s="452"/>
      <c r="E447" s="452"/>
      <c r="F447" s="431"/>
      <c r="G447" s="435"/>
      <c r="H447" s="435"/>
      <c r="I447" s="444"/>
      <c r="J447" s="442"/>
      <c r="K447" s="80" t="s">
        <v>2752</v>
      </c>
      <c r="L447" s="74" t="s">
        <v>442</v>
      </c>
      <c r="M447" s="74" t="s">
        <v>1294</v>
      </c>
      <c r="N447" s="83" t="s">
        <v>1586</v>
      </c>
      <c r="O447" s="67">
        <v>54</v>
      </c>
      <c r="P447" s="103">
        <v>3</v>
      </c>
      <c r="Q447" s="75" t="s">
        <v>2213</v>
      </c>
      <c r="R447" s="75"/>
      <c r="S447" s="104">
        <v>73739</v>
      </c>
      <c r="T447" s="74">
        <v>1</v>
      </c>
      <c r="U447" s="74" t="s">
        <v>2740</v>
      </c>
      <c r="V447" s="105">
        <v>9.37</v>
      </c>
      <c r="W447" s="614">
        <v>690934.43</v>
      </c>
      <c r="X447" s="614">
        <v>69093.443</v>
      </c>
      <c r="Y447" s="615">
        <v>0.1</v>
      </c>
    </row>
    <row r="448" spans="1:25" s="3" customFormat="1" ht="33.75">
      <c r="A448" s="449"/>
      <c r="B448" s="452"/>
      <c r="C448" s="452"/>
      <c r="D448" s="452"/>
      <c r="E448" s="452"/>
      <c r="F448" s="431"/>
      <c r="G448" s="435"/>
      <c r="H448" s="435"/>
      <c r="I448" s="444"/>
      <c r="J448" s="442"/>
      <c r="K448" s="80" t="s">
        <v>2752</v>
      </c>
      <c r="L448" s="73" t="s">
        <v>443</v>
      </c>
      <c r="M448" s="73" t="s">
        <v>1295</v>
      </c>
      <c r="N448" s="83" t="s">
        <v>1613</v>
      </c>
      <c r="O448" s="74" t="s">
        <v>1587</v>
      </c>
      <c r="P448" s="68">
        <v>3</v>
      </c>
      <c r="Q448" s="75" t="s">
        <v>2213</v>
      </c>
      <c r="R448" s="75"/>
      <c r="S448" s="70">
        <v>73739</v>
      </c>
      <c r="T448" s="73">
        <v>1</v>
      </c>
      <c r="U448" s="73" t="s">
        <v>2722</v>
      </c>
      <c r="V448" s="76">
        <v>9.37</v>
      </c>
      <c r="W448" s="556">
        <v>5556971.04</v>
      </c>
      <c r="X448" s="552">
        <v>555697.104</v>
      </c>
      <c r="Y448" s="555">
        <v>0.1</v>
      </c>
    </row>
    <row r="449" spans="1:25" s="3" customFormat="1" ht="56.25">
      <c r="A449" s="449"/>
      <c r="B449" s="452"/>
      <c r="C449" s="452"/>
      <c r="D449" s="452"/>
      <c r="E449" s="452"/>
      <c r="F449" s="431"/>
      <c r="G449" s="435"/>
      <c r="H449" s="435"/>
      <c r="I449" s="444"/>
      <c r="J449" s="442"/>
      <c r="K449" s="80" t="s">
        <v>2752</v>
      </c>
      <c r="L449" s="73" t="s">
        <v>444</v>
      </c>
      <c r="M449" s="73" t="s">
        <v>1296</v>
      </c>
      <c r="N449" s="83" t="s">
        <v>1588</v>
      </c>
      <c r="O449" s="74" t="s">
        <v>1587</v>
      </c>
      <c r="P449" s="68">
        <v>3</v>
      </c>
      <c r="Q449" s="75" t="s">
        <v>989</v>
      </c>
      <c r="R449" s="75" t="s">
        <v>990</v>
      </c>
      <c r="S449" s="70">
        <v>51</v>
      </c>
      <c r="T449" s="73">
        <v>1</v>
      </c>
      <c r="U449" s="73" t="s">
        <v>2740</v>
      </c>
      <c r="V449" s="76">
        <v>9.37</v>
      </c>
      <c r="W449" s="556">
        <v>4778.7</v>
      </c>
      <c r="X449" s="556">
        <v>477.87</v>
      </c>
      <c r="Y449" s="555">
        <v>0.1</v>
      </c>
    </row>
    <row r="450" spans="1:25" s="3" customFormat="1" ht="45.75" thickBot="1">
      <c r="A450" s="449"/>
      <c r="B450" s="452"/>
      <c r="C450" s="452"/>
      <c r="D450" s="452"/>
      <c r="E450" s="452"/>
      <c r="F450" s="455"/>
      <c r="G450" s="415"/>
      <c r="H450" s="415"/>
      <c r="I450" s="444"/>
      <c r="J450" s="447"/>
      <c r="K450" s="107" t="s">
        <v>2752</v>
      </c>
      <c r="L450" s="73" t="s">
        <v>445</v>
      </c>
      <c r="M450" s="73" t="s">
        <v>1297</v>
      </c>
      <c r="N450" s="83" t="s">
        <v>1589</v>
      </c>
      <c r="O450" s="109" t="s">
        <v>2749</v>
      </c>
      <c r="P450" s="110">
        <v>5</v>
      </c>
      <c r="Q450" s="111" t="s">
        <v>1021</v>
      </c>
      <c r="R450" s="112"/>
      <c r="S450" s="70">
        <v>73739</v>
      </c>
      <c r="T450" s="73">
        <v>1</v>
      </c>
      <c r="U450" s="73" t="s">
        <v>2722</v>
      </c>
      <c r="V450" s="76">
        <v>9.37</v>
      </c>
      <c r="W450" s="552">
        <v>2188942.215</v>
      </c>
      <c r="X450" s="556">
        <v>218894.22149999999</v>
      </c>
      <c r="Y450" s="555">
        <v>0.1</v>
      </c>
    </row>
    <row r="451" spans="1:25" s="3" customFormat="1" ht="135.75" thickTop="1">
      <c r="A451" s="428" t="s">
        <v>2713</v>
      </c>
      <c r="B451" s="430" t="s">
        <v>1601</v>
      </c>
      <c r="C451" s="432" t="s">
        <v>1602</v>
      </c>
      <c r="D451" s="430"/>
      <c r="E451" s="432" t="s">
        <v>2715</v>
      </c>
      <c r="F451" s="430" t="s">
        <v>2716</v>
      </c>
      <c r="G451" s="434" t="s">
        <v>446</v>
      </c>
      <c r="H451" s="434" t="s">
        <v>1301</v>
      </c>
      <c r="I451" s="439" t="s">
        <v>1604</v>
      </c>
      <c r="J451" s="441">
        <v>3</v>
      </c>
      <c r="K451" s="93" t="s">
        <v>2752</v>
      </c>
      <c r="L451" s="57" t="s">
        <v>447</v>
      </c>
      <c r="M451" s="57" t="s">
        <v>1302</v>
      </c>
      <c r="N451" s="79" t="s">
        <v>2737</v>
      </c>
      <c r="O451" s="59">
        <v>59</v>
      </c>
      <c r="P451" s="60">
        <v>1</v>
      </c>
      <c r="Q451" s="61" t="s">
        <v>1021</v>
      </c>
      <c r="R451" s="61" t="s">
        <v>1001</v>
      </c>
      <c r="S451" s="62">
        <f>70444-12</f>
        <v>70432</v>
      </c>
      <c r="T451" s="57">
        <v>1</v>
      </c>
      <c r="U451" s="57" t="s">
        <v>2740</v>
      </c>
      <c r="V451" s="63">
        <v>9.37</v>
      </c>
      <c r="W451" s="557">
        <v>112191.13279999999</v>
      </c>
      <c r="X451" s="557">
        <v>67314.67967999999</v>
      </c>
      <c r="Y451" s="558">
        <v>0.6</v>
      </c>
    </row>
    <row r="452" spans="1:25" s="3" customFormat="1" ht="45">
      <c r="A452" s="429"/>
      <c r="B452" s="431"/>
      <c r="C452" s="433"/>
      <c r="D452" s="431"/>
      <c r="E452" s="433"/>
      <c r="F452" s="431"/>
      <c r="G452" s="435"/>
      <c r="H452" s="435"/>
      <c r="I452" s="440"/>
      <c r="J452" s="442"/>
      <c r="K452" s="80" t="s">
        <v>2752</v>
      </c>
      <c r="L452" s="73" t="s">
        <v>448</v>
      </c>
      <c r="M452" s="73" t="s">
        <v>1303</v>
      </c>
      <c r="N452" s="81" t="s">
        <v>1605</v>
      </c>
      <c r="O452" s="67">
        <v>59</v>
      </c>
      <c r="P452" s="68">
        <v>3</v>
      </c>
      <c r="Q452" s="75" t="s">
        <v>1021</v>
      </c>
      <c r="R452" s="75" t="s">
        <v>1022</v>
      </c>
      <c r="S452" s="70">
        <f>70444-12</f>
        <v>70432</v>
      </c>
      <c r="T452" s="73">
        <v>1</v>
      </c>
      <c r="U452" s="73" t="s">
        <v>2722</v>
      </c>
      <c r="V452" s="76">
        <v>9.37</v>
      </c>
      <c r="W452" s="552">
        <v>112191.13279999999</v>
      </c>
      <c r="X452" s="552">
        <v>67314.67967999999</v>
      </c>
      <c r="Y452" s="555">
        <v>0.6</v>
      </c>
    </row>
    <row r="453" spans="1:25" s="3" customFormat="1" ht="34.5" thickBot="1">
      <c r="A453" s="429"/>
      <c r="B453" s="431"/>
      <c r="C453" s="433"/>
      <c r="D453" s="431"/>
      <c r="E453" s="433"/>
      <c r="F453" s="431"/>
      <c r="G453" s="415"/>
      <c r="H453" s="415"/>
      <c r="I453" s="440"/>
      <c r="J453" s="442"/>
      <c r="K453" s="80" t="s">
        <v>2752</v>
      </c>
      <c r="L453" s="73" t="s">
        <v>449</v>
      </c>
      <c r="M453" s="73" t="s">
        <v>1304</v>
      </c>
      <c r="N453" s="83" t="s">
        <v>1607</v>
      </c>
      <c r="O453" s="74">
        <v>59</v>
      </c>
      <c r="P453" s="68">
        <v>10</v>
      </c>
      <c r="Q453" s="75" t="s">
        <v>2213</v>
      </c>
      <c r="R453" s="75" t="s">
        <v>1022</v>
      </c>
      <c r="S453" s="70">
        <f>70444-12</f>
        <v>70432</v>
      </c>
      <c r="T453" s="73">
        <v>1</v>
      </c>
      <c r="U453" s="73" t="s">
        <v>2740</v>
      </c>
      <c r="V453" s="76">
        <v>9.37</v>
      </c>
      <c r="W453" s="556">
        <v>52795.82719999999</v>
      </c>
      <c r="X453" s="556">
        <v>31677.496319999995</v>
      </c>
      <c r="Y453" s="555">
        <v>0.6</v>
      </c>
    </row>
    <row r="454" spans="1:25" s="3" customFormat="1" ht="34.5" thickTop="1">
      <c r="A454" s="428" t="s">
        <v>2713</v>
      </c>
      <c r="B454" s="430" t="s">
        <v>1601</v>
      </c>
      <c r="C454" s="432" t="s">
        <v>1602</v>
      </c>
      <c r="D454" s="430"/>
      <c r="E454" s="432" t="s">
        <v>2715</v>
      </c>
      <c r="F454" s="430" t="s">
        <v>2716</v>
      </c>
      <c r="G454" s="434" t="s">
        <v>450</v>
      </c>
      <c r="H454" s="434" t="s">
        <v>1305</v>
      </c>
      <c r="I454" s="439" t="s">
        <v>998</v>
      </c>
      <c r="J454" s="441">
        <v>3</v>
      </c>
      <c r="K454" s="93" t="s">
        <v>2752</v>
      </c>
      <c r="L454" s="57" t="s">
        <v>451</v>
      </c>
      <c r="M454" s="57" t="s">
        <v>1306</v>
      </c>
      <c r="N454" s="79" t="s">
        <v>2737</v>
      </c>
      <c r="O454" s="59">
        <v>58</v>
      </c>
      <c r="P454" s="60">
        <v>1</v>
      </c>
      <c r="Q454" s="61" t="s">
        <v>2213</v>
      </c>
      <c r="R454" s="61"/>
      <c r="S454" s="62">
        <v>0</v>
      </c>
      <c r="T454" s="57">
        <v>1</v>
      </c>
      <c r="U454" s="57" t="s">
        <v>2740</v>
      </c>
      <c r="V454" s="63">
        <v>9.37</v>
      </c>
      <c r="W454" s="557">
        <v>0</v>
      </c>
      <c r="X454" s="557">
        <v>0</v>
      </c>
      <c r="Y454" s="558">
        <v>0.6</v>
      </c>
    </row>
    <row r="455" spans="1:25" s="3" customFormat="1" ht="33.75">
      <c r="A455" s="429"/>
      <c r="B455" s="431"/>
      <c r="C455" s="433"/>
      <c r="D455" s="431"/>
      <c r="E455" s="433"/>
      <c r="F455" s="431"/>
      <c r="G455" s="435"/>
      <c r="H455" s="435"/>
      <c r="I455" s="440" t="s">
        <v>998</v>
      </c>
      <c r="J455" s="442"/>
      <c r="K455" s="80" t="s">
        <v>2752</v>
      </c>
      <c r="L455" s="73" t="s">
        <v>452</v>
      </c>
      <c r="M455" s="73" t="s">
        <v>1307</v>
      </c>
      <c r="N455" s="81" t="s">
        <v>1608</v>
      </c>
      <c r="O455" s="67">
        <v>58</v>
      </c>
      <c r="P455" s="68">
        <v>3</v>
      </c>
      <c r="Q455" s="75" t="s">
        <v>2213</v>
      </c>
      <c r="R455" s="75"/>
      <c r="S455" s="70">
        <v>0</v>
      </c>
      <c r="T455" s="73">
        <v>1</v>
      </c>
      <c r="U455" s="73" t="s">
        <v>2740</v>
      </c>
      <c r="V455" s="76">
        <v>9.37</v>
      </c>
      <c r="W455" s="552">
        <v>0</v>
      </c>
      <c r="X455" s="552">
        <v>0</v>
      </c>
      <c r="Y455" s="555">
        <v>0.6</v>
      </c>
    </row>
    <row r="456" spans="1:25" s="3" customFormat="1" ht="68.25" thickBot="1">
      <c r="A456" s="429"/>
      <c r="B456" s="431"/>
      <c r="C456" s="433"/>
      <c r="D456" s="431"/>
      <c r="E456" s="433"/>
      <c r="F456" s="431"/>
      <c r="G456" s="415"/>
      <c r="H456" s="415"/>
      <c r="I456" s="440" t="s">
        <v>998</v>
      </c>
      <c r="J456" s="442"/>
      <c r="K456" s="80" t="s">
        <v>2752</v>
      </c>
      <c r="L456" s="73" t="s">
        <v>453</v>
      </c>
      <c r="M456" s="73" t="s">
        <v>1308</v>
      </c>
      <c r="N456" s="83" t="s">
        <v>1014</v>
      </c>
      <c r="O456" s="74">
        <v>58</v>
      </c>
      <c r="P456" s="68">
        <v>10</v>
      </c>
      <c r="Q456" s="75" t="s">
        <v>2213</v>
      </c>
      <c r="R456" s="75" t="s">
        <v>1000</v>
      </c>
      <c r="S456" s="70">
        <v>0</v>
      </c>
      <c r="T456" s="73">
        <v>1</v>
      </c>
      <c r="U456" s="73" t="s">
        <v>2740</v>
      </c>
      <c r="V456" s="76">
        <v>9.37</v>
      </c>
      <c r="W456" s="556">
        <v>0</v>
      </c>
      <c r="X456" s="556">
        <v>0</v>
      </c>
      <c r="Y456" s="555">
        <v>0.6</v>
      </c>
    </row>
    <row r="457" spans="1:25" s="157" customFormat="1" ht="12.75" thickBot="1" thickTop="1">
      <c r="A457" s="328" t="s">
        <v>2562</v>
      </c>
      <c r="B457" s="329"/>
      <c r="C457" s="329"/>
      <c r="D457" s="329"/>
      <c r="E457" s="329"/>
      <c r="F457" s="330"/>
      <c r="G457" s="331"/>
      <c r="H457" s="331"/>
      <c r="I457" s="333"/>
      <c r="J457" s="332"/>
      <c r="K457" s="334"/>
      <c r="L457" s="335"/>
      <c r="M457" s="335"/>
      <c r="N457" s="337"/>
      <c r="O457" s="330"/>
      <c r="P457" s="336"/>
      <c r="Q457" s="337"/>
      <c r="R457" s="337"/>
      <c r="S457" s="338"/>
      <c r="T457" s="335"/>
      <c r="U457" s="335"/>
      <c r="V457" s="339"/>
      <c r="W457" s="548"/>
      <c r="X457" s="548"/>
      <c r="Y457" s="549"/>
    </row>
    <row r="458" spans="1:25" s="3" customFormat="1" ht="45.75" thickTop="1">
      <c r="A458" s="448" t="s">
        <v>2713</v>
      </c>
      <c r="B458" s="451"/>
      <c r="C458" s="454" t="s">
        <v>2749</v>
      </c>
      <c r="D458" s="451"/>
      <c r="E458" s="454" t="s">
        <v>2715</v>
      </c>
      <c r="F458" s="430" t="s">
        <v>2716</v>
      </c>
      <c r="G458" s="434" t="s">
        <v>454</v>
      </c>
      <c r="H458" s="434" t="s">
        <v>1309</v>
      </c>
      <c r="I458" s="443" t="s">
        <v>2751</v>
      </c>
      <c r="J458" s="441">
        <v>14</v>
      </c>
      <c r="K458" s="93" t="s">
        <v>2752</v>
      </c>
      <c r="L458" s="57" t="s">
        <v>455</v>
      </c>
      <c r="M458" s="57" t="s">
        <v>1310</v>
      </c>
      <c r="N458" s="79" t="s">
        <v>2737</v>
      </c>
      <c r="O458" s="94">
        <v>54</v>
      </c>
      <c r="P458" s="60">
        <v>1</v>
      </c>
      <c r="Q458" s="61" t="s">
        <v>2217</v>
      </c>
      <c r="R458" s="61" t="s">
        <v>2218</v>
      </c>
      <c r="S458" s="62">
        <f>2042+913</f>
        <v>2955</v>
      </c>
      <c r="T458" s="57">
        <v>1</v>
      </c>
      <c r="U458" s="57" t="s">
        <v>2740</v>
      </c>
      <c r="V458" s="63">
        <v>9.37</v>
      </c>
      <c r="W458" s="557">
        <v>4707.0195</v>
      </c>
      <c r="X458" s="557">
        <v>470.70195000000007</v>
      </c>
      <c r="Y458" s="558">
        <v>0.1</v>
      </c>
    </row>
    <row r="459" spans="1:25" s="3" customFormat="1" ht="22.5">
      <c r="A459" s="459"/>
      <c r="B459" s="460"/>
      <c r="C459" s="461"/>
      <c r="D459" s="460"/>
      <c r="E459" s="461"/>
      <c r="F459" s="431"/>
      <c r="G459" s="435"/>
      <c r="H459" s="435"/>
      <c r="I459" s="462"/>
      <c r="J459" s="442"/>
      <c r="K459" s="95"/>
      <c r="L459" s="96" t="s">
        <v>456</v>
      </c>
      <c r="M459" s="96" t="s">
        <v>1311</v>
      </c>
      <c r="N459" s="97" t="s">
        <v>1583</v>
      </c>
      <c r="O459" s="94">
        <v>54</v>
      </c>
      <c r="P459" s="98">
        <v>6</v>
      </c>
      <c r="Q459" s="99" t="s">
        <v>2217</v>
      </c>
      <c r="R459" s="99"/>
      <c r="S459" s="100">
        <f>2042+913</f>
        <v>2955</v>
      </c>
      <c r="T459" s="96">
        <v>1</v>
      </c>
      <c r="U459" s="96" t="s">
        <v>2740</v>
      </c>
      <c r="V459" s="101">
        <v>9.37</v>
      </c>
      <c r="W459" s="556">
        <v>3876369</v>
      </c>
      <c r="X459" s="613">
        <v>387636.9</v>
      </c>
      <c r="Y459" s="606">
        <v>0.1</v>
      </c>
    </row>
    <row r="460" spans="1:25" s="3" customFormat="1" ht="56.25">
      <c r="A460" s="449"/>
      <c r="B460" s="452"/>
      <c r="C460" s="452"/>
      <c r="D460" s="452"/>
      <c r="E460" s="452"/>
      <c r="F460" s="431"/>
      <c r="G460" s="435"/>
      <c r="H460" s="435"/>
      <c r="I460" s="444"/>
      <c r="J460" s="442"/>
      <c r="K460" s="80" t="s">
        <v>2752</v>
      </c>
      <c r="L460" s="65" t="s">
        <v>457</v>
      </c>
      <c r="M460" s="65" t="s">
        <v>1312</v>
      </c>
      <c r="N460" s="81" t="s">
        <v>1585</v>
      </c>
      <c r="O460" s="74">
        <v>54</v>
      </c>
      <c r="P460" s="68">
        <v>3</v>
      </c>
      <c r="Q460" s="75" t="s">
        <v>2217</v>
      </c>
      <c r="R460" s="75"/>
      <c r="S460" s="70">
        <f>2042+913</f>
        <v>2955</v>
      </c>
      <c r="T460" s="65">
        <v>1</v>
      </c>
      <c r="U460" s="65" t="s">
        <v>2722</v>
      </c>
      <c r="V460" s="71">
        <v>9.37</v>
      </c>
      <c r="W460" s="552">
        <v>175142.85</v>
      </c>
      <c r="X460" s="553">
        <v>17514.285</v>
      </c>
      <c r="Y460" s="554">
        <v>0.1</v>
      </c>
    </row>
    <row r="461" spans="1:25" s="106" customFormat="1" ht="33.75">
      <c r="A461" s="449"/>
      <c r="B461" s="452"/>
      <c r="C461" s="452"/>
      <c r="D461" s="452"/>
      <c r="E461" s="452"/>
      <c r="F461" s="431"/>
      <c r="G461" s="435"/>
      <c r="H461" s="435"/>
      <c r="I461" s="444"/>
      <c r="J461" s="442"/>
      <c r="K461" s="80" t="s">
        <v>2752</v>
      </c>
      <c r="L461" s="74" t="s">
        <v>458</v>
      </c>
      <c r="M461" s="74" t="s">
        <v>1313</v>
      </c>
      <c r="N461" s="83" t="s">
        <v>1586</v>
      </c>
      <c r="O461" s="67">
        <v>54</v>
      </c>
      <c r="P461" s="103">
        <v>3</v>
      </c>
      <c r="Q461" s="75" t="s">
        <v>2217</v>
      </c>
      <c r="R461" s="75"/>
      <c r="S461" s="104">
        <f>2042+913</f>
        <v>2955</v>
      </c>
      <c r="T461" s="74">
        <v>1</v>
      </c>
      <c r="U461" s="74" t="s">
        <v>2740</v>
      </c>
      <c r="V461" s="105">
        <v>9.37</v>
      </c>
      <c r="W461" s="614">
        <v>27688.35</v>
      </c>
      <c r="X461" s="614">
        <v>2768.835</v>
      </c>
      <c r="Y461" s="615">
        <v>0.1</v>
      </c>
    </row>
    <row r="462" spans="1:25" s="3" customFormat="1" ht="33.75">
      <c r="A462" s="449"/>
      <c r="B462" s="452"/>
      <c r="C462" s="452"/>
      <c r="D462" s="452"/>
      <c r="E462" s="452"/>
      <c r="F462" s="431"/>
      <c r="G462" s="435"/>
      <c r="H462" s="435"/>
      <c r="I462" s="444"/>
      <c r="J462" s="442"/>
      <c r="K462" s="80" t="s">
        <v>2752</v>
      </c>
      <c r="L462" s="73" t="s">
        <v>459</v>
      </c>
      <c r="M462" s="73" t="s">
        <v>1314</v>
      </c>
      <c r="N462" s="83" t="s">
        <v>1613</v>
      </c>
      <c r="O462" s="74" t="s">
        <v>1587</v>
      </c>
      <c r="P462" s="68">
        <v>3</v>
      </c>
      <c r="Q462" s="75" t="s">
        <v>2217</v>
      </c>
      <c r="R462" s="75"/>
      <c r="S462" s="70">
        <f>2042+913</f>
        <v>2955</v>
      </c>
      <c r="T462" s="73">
        <v>1</v>
      </c>
      <c r="U462" s="73" t="s">
        <v>2722</v>
      </c>
      <c r="V462" s="76">
        <v>9.37</v>
      </c>
      <c r="W462" s="556">
        <v>222688.8</v>
      </c>
      <c r="X462" s="552">
        <v>22268.88</v>
      </c>
      <c r="Y462" s="555">
        <v>0.1</v>
      </c>
    </row>
    <row r="463" spans="1:25" s="3" customFormat="1" ht="56.25">
      <c r="A463" s="449"/>
      <c r="B463" s="452"/>
      <c r="C463" s="452"/>
      <c r="D463" s="452"/>
      <c r="E463" s="452"/>
      <c r="F463" s="431"/>
      <c r="G463" s="435"/>
      <c r="H463" s="435"/>
      <c r="I463" s="444"/>
      <c r="J463" s="442"/>
      <c r="K463" s="80" t="s">
        <v>2752</v>
      </c>
      <c r="L463" s="73" t="s">
        <v>460</v>
      </c>
      <c r="M463" s="73" t="s">
        <v>1315</v>
      </c>
      <c r="N463" s="83" t="s">
        <v>1588</v>
      </c>
      <c r="O463" s="74" t="s">
        <v>1587</v>
      </c>
      <c r="P463" s="68">
        <v>3</v>
      </c>
      <c r="Q463" s="75" t="s">
        <v>991</v>
      </c>
      <c r="R463" s="75" t="s">
        <v>992</v>
      </c>
      <c r="S463" s="70">
        <v>6</v>
      </c>
      <c r="T463" s="73">
        <v>1</v>
      </c>
      <c r="U463" s="73" t="s">
        <v>2740</v>
      </c>
      <c r="V463" s="76">
        <v>9.37</v>
      </c>
      <c r="W463" s="556">
        <v>562.2</v>
      </c>
      <c r="X463" s="556">
        <v>56.22</v>
      </c>
      <c r="Y463" s="555">
        <v>0.1</v>
      </c>
    </row>
    <row r="464" spans="1:25" s="3" customFormat="1" ht="34.5" thickBot="1">
      <c r="A464" s="449"/>
      <c r="B464" s="452"/>
      <c r="C464" s="452"/>
      <c r="D464" s="452"/>
      <c r="E464" s="452"/>
      <c r="F464" s="455"/>
      <c r="G464" s="415"/>
      <c r="H464" s="415"/>
      <c r="I464" s="444"/>
      <c r="J464" s="447"/>
      <c r="K464" s="107" t="s">
        <v>2752</v>
      </c>
      <c r="L464" s="73" t="s">
        <v>461</v>
      </c>
      <c r="M464" s="73" t="s">
        <v>1316</v>
      </c>
      <c r="N464" s="83" t="s">
        <v>1589</v>
      </c>
      <c r="O464" s="109" t="s">
        <v>2749</v>
      </c>
      <c r="P464" s="110">
        <v>5</v>
      </c>
      <c r="Q464" s="111" t="s">
        <v>2217</v>
      </c>
      <c r="R464" s="112"/>
      <c r="S464" s="70">
        <f>2042+913</f>
        <v>2955</v>
      </c>
      <c r="T464" s="73">
        <v>1</v>
      </c>
      <c r="U464" s="73" t="s">
        <v>2722</v>
      </c>
      <c r="V464" s="76">
        <v>9.37</v>
      </c>
      <c r="W464" s="552">
        <v>0</v>
      </c>
      <c r="X464" s="556">
        <v>0</v>
      </c>
      <c r="Y464" s="555">
        <v>0.1</v>
      </c>
    </row>
    <row r="465" spans="1:25" s="3" customFormat="1" ht="34.5" thickTop="1">
      <c r="A465" s="428" t="s">
        <v>2713</v>
      </c>
      <c r="B465" s="430" t="s">
        <v>1601</v>
      </c>
      <c r="C465" s="432" t="s">
        <v>1602</v>
      </c>
      <c r="D465" s="430"/>
      <c r="E465" s="432" t="s">
        <v>2715</v>
      </c>
      <c r="F465" s="430" t="s">
        <v>2716</v>
      </c>
      <c r="G465" s="434" t="s">
        <v>462</v>
      </c>
      <c r="H465" s="434" t="s">
        <v>1317</v>
      </c>
      <c r="I465" s="439" t="s">
        <v>1604</v>
      </c>
      <c r="J465" s="441">
        <v>3</v>
      </c>
      <c r="K465" s="93" t="s">
        <v>2752</v>
      </c>
      <c r="L465" s="57" t="s">
        <v>463</v>
      </c>
      <c r="M465" s="57" t="s">
        <v>1318</v>
      </c>
      <c r="N465" s="79" t="s">
        <v>2737</v>
      </c>
      <c r="O465" s="59">
        <v>59</v>
      </c>
      <c r="P465" s="60">
        <v>1</v>
      </c>
      <c r="Q465" s="61" t="s">
        <v>2217</v>
      </c>
      <c r="R465" s="61"/>
      <c r="S465" s="62">
        <f>2042+913</f>
        <v>2955</v>
      </c>
      <c r="T465" s="57">
        <v>1</v>
      </c>
      <c r="U465" s="57" t="s">
        <v>2740</v>
      </c>
      <c r="V465" s="63">
        <v>9.37</v>
      </c>
      <c r="W465" s="557">
        <v>4707.0195</v>
      </c>
      <c r="X465" s="557">
        <v>2824.2117000000003</v>
      </c>
      <c r="Y465" s="558">
        <v>0.6</v>
      </c>
    </row>
    <row r="466" spans="1:25" s="3" customFormat="1" ht="45">
      <c r="A466" s="429"/>
      <c r="B466" s="431"/>
      <c r="C466" s="433"/>
      <c r="D466" s="431"/>
      <c r="E466" s="433"/>
      <c r="F466" s="431"/>
      <c r="G466" s="435"/>
      <c r="H466" s="435"/>
      <c r="I466" s="440"/>
      <c r="J466" s="442"/>
      <c r="K466" s="80" t="s">
        <v>2752</v>
      </c>
      <c r="L466" s="73" t="s">
        <v>464</v>
      </c>
      <c r="M466" s="73" t="s">
        <v>1319</v>
      </c>
      <c r="N466" s="81" t="s">
        <v>1605</v>
      </c>
      <c r="O466" s="67">
        <v>59</v>
      </c>
      <c r="P466" s="68">
        <v>3</v>
      </c>
      <c r="Q466" s="75" t="s">
        <v>2217</v>
      </c>
      <c r="R466" s="75"/>
      <c r="S466" s="70">
        <v>2955</v>
      </c>
      <c r="T466" s="73">
        <v>1</v>
      </c>
      <c r="U466" s="73" t="s">
        <v>2722</v>
      </c>
      <c r="V466" s="76">
        <v>9.37</v>
      </c>
      <c r="W466" s="552">
        <v>4707.0195</v>
      </c>
      <c r="X466" s="552">
        <v>2824.2117000000003</v>
      </c>
      <c r="Y466" s="555">
        <v>0.6</v>
      </c>
    </row>
    <row r="467" spans="1:25" s="3" customFormat="1" ht="34.5" thickBot="1">
      <c r="A467" s="429"/>
      <c r="B467" s="431"/>
      <c r="C467" s="433"/>
      <c r="D467" s="431"/>
      <c r="E467" s="433"/>
      <c r="F467" s="431"/>
      <c r="G467" s="415"/>
      <c r="H467" s="415"/>
      <c r="I467" s="440"/>
      <c r="J467" s="442"/>
      <c r="K467" s="80" t="s">
        <v>2752</v>
      </c>
      <c r="L467" s="73" t="s">
        <v>465</v>
      </c>
      <c r="M467" s="73" t="s">
        <v>1320</v>
      </c>
      <c r="N467" s="83" t="s">
        <v>1607</v>
      </c>
      <c r="O467" s="74">
        <v>59</v>
      </c>
      <c r="P467" s="68">
        <v>10</v>
      </c>
      <c r="Q467" s="75" t="s">
        <v>2217</v>
      </c>
      <c r="R467" s="75"/>
      <c r="S467" s="70">
        <v>2955</v>
      </c>
      <c r="T467" s="73">
        <v>1</v>
      </c>
      <c r="U467" s="73" t="s">
        <v>2740</v>
      </c>
      <c r="V467" s="76">
        <v>9.37</v>
      </c>
      <c r="W467" s="556">
        <v>2215.0679999999998</v>
      </c>
      <c r="X467" s="556">
        <v>1329.0407999999998</v>
      </c>
      <c r="Y467" s="555">
        <v>0.6</v>
      </c>
    </row>
    <row r="468" spans="1:25" s="3" customFormat="1" ht="57" thickTop="1">
      <c r="A468" s="428" t="s">
        <v>2713</v>
      </c>
      <c r="B468" s="430" t="s">
        <v>1601</v>
      </c>
      <c r="C468" s="432" t="s">
        <v>1602</v>
      </c>
      <c r="D468" s="430"/>
      <c r="E468" s="432" t="s">
        <v>2715</v>
      </c>
      <c r="F468" s="430" t="s">
        <v>2716</v>
      </c>
      <c r="G468" s="434" t="s">
        <v>466</v>
      </c>
      <c r="H468" s="434" t="s">
        <v>1321</v>
      </c>
      <c r="I468" s="439" t="s">
        <v>999</v>
      </c>
      <c r="J468" s="441">
        <v>3</v>
      </c>
      <c r="K468" s="93" t="s">
        <v>2752</v>
      </c>
      <c r="L468" s="57" t="s">
        <v>467</v>
      </c>
      <c r="M468" s="57" t="s">
        <v>1322</v>
      </c>
      <c r="N468" s="79" t="s">
        <v>2737</v>
      </c>
      <c r="O468" s="59">
        <v>58</v>
      </c>
      <c r="P468" s="60">
        <v>1</v>
      </c>
      <c r="Q468" s="61" t="s">
        <v>1005</v>
      </c>
      <c r="R468" s="61" t="s">
        <v>1023</v>
      </c>
      <c r="S468" s="62">
        <v>2955</v>
      </c>
      <c r="T468" s="57">
        <v>1</v>
      </c>
      <c r="U468" s="57" t="s">
        <v>2740</v>
      </c>
      <c r="V468" s="63">
        <v>9.37</v>
      </c>
      <c r="W468" s="557">
        <v>4707.0195</v>
      </c>
      <c r="X468" s="557">
        <v>2824.2117000000003</v>
      </c>
      <c r="Y468" s="558">
        <v>0.6</v>
      </c>
    </row>
    <row r="469" spans="1:25" s="3" customFormat="1" ht="33.75">
      <c r="A469" s="429"/>
      <c r="B469" s="431"/>
      <c r="C469" s="433"/>
      <c r="D469" s="431"/>
      <c r="E469" s="433"/>
      <c r="F469" s="431"/>
      <c r="G469" s="435"/>
      <c r="H469" s="435"/>
      <c r="I469" s="440"/>
      <c r="J469" s="442"/>
      <c r="K469" s="80" t="s">
        <v>2752</v>
      </c>
      <c r="L469" s="73" t="s">
        <v>468</v>
      </c>
      <c r="M469" s="73" t="s">
        <v>1323</v>
      </c>
      <c r="N469" s="81" t="s">
        <v>1608</v>
      </c>
      <c r="O469" s="67">
        <v>58</v>
      </c>
      <c r="P469" s="68">
        <v>3</v>
      </c>
      <c r="Q469" s="75" t="s">
        <v>1005</v>
      </c>
      <c r="R469" s="75"/>
      <c r="S469" s="70">
        <v>0</v>
      </c>
      <c r="T469" s="73">
        <v>1</v>
      </c>
      <c r="U469" s="73" t="s">
        <v>2740</v>
      </c>
      <c r="V469" s="76">
        <v>9.37</v>
      </c>
      <c r="W469" s="552">
        <v>0</v>
      </c>
      <c r="X469" s="552">
        <v>0</v>
      </c>
      <c r="Y469" s="555">
        <v>0.6</v>
      </c>
    </row>
    <row r="470" spans="1:25" s="3" customFormat="1" ht="34.5" thickBot="1">
      <c r="A470" s="429"/>
      <c r="B470" s="431"/>
      <c r="C470" s="433"/>
      <c r="D470" s="431"/>
      <c r="E470" s="433"/>
      <c r="F470" s="431"/>
      <c r="G470" s="415"/>
      <c r="H470" s="415"/>
      <c r="I470" s="440"/>
      <c r="J470" s="442"/>
      <c r="K470" s="80" t="s">
        <v>2752</v>
      </c>
      <c r="L470" s="73" t="s">
        <v>469</v>
      </c>
      <c r="M470" s="73" t="s">
        <v>1324</v>
      </c>
      <c r="N470" s="83" t="s">
        <v>1014</v>
      </c>
      <c r="O470" s="74">
        <v>58</v>
      </c>
      <c r="P470" s="68">
        <v>10</v>
      </c>
      <c r="Q470" s="75" t="s">
        <v>1005</v>
      </c>
      <c r="R470" s="75"/>
      <c r="S470" s="70">
        <v>2955</v>
      </c>
      <c r="T470" s="73">
        <v>1</v>
      </c>
      <c r="U470" s="73" t="s">
        <v>2740</v>
      </c>
      <c r="V470" s="76">
        <v>9.37</v>
      </c>
      <c r="W470" s="556">
        <v>113914.068</v>
      </c>
      <c r="X470" s="556">
        <v>68348.4408</v>
      </c>
      <c r="Y470" s="555">
        <v>0.6</v>
      </c>
    </row>
    <row r="471" spans="1:25" s="3" customFormat="1" ht="34.5" thickTop="1">
      <c r="A471" s="428" t="s">
        <v>2713</v>
      </c>
      <c r="B471" s="430"/>
      <c r="C471" s="432">
        <v>132</v>
      </c>
      <c r="D471" s="430"/>
      <c r="E471" s="432" t="s">
        <v>2715</v>
      </c>
      <c r="F471" s="430" t="s">
        <v>2716</v>
      </c>
      <c r="G471" s="434" t="s">
        <v>470</v>
      </c>
      <c r="H471" s="434" t="s">
        <v>313</v>
      </c>
      <c r="I471" s="439" t="s">
        <v>2220</v>
      </c>
      <c r="J471" s="441">
        <v>5</v>
      </c>
      <c r="K471" s="120">
        <v>2</v>
      </c>
      <c r="L471" s="57" t="s">
        <v>471</v>
      </c>
      <c r="M471" s="57" t="s">
        <v>314</v>
      </c>
      <c r="N471" s="79" t="s">
        <v>2737</v>
      </c>
      <c r="O471" s="113">
        <v>132</v>
      </c>
      <c r="P471" s="60">
        <v>1</v>
      </c>
      <c r="Q471" s="61" t="s">
        <v>991</v>
      </c>
      <c r="R471" s="61" t="s">
        <v>992</v>
      </c>
      <c r="S471" s="62">
        <v>6</v>
      </c>
      <c r="T471" s="57">
        <v>1</v>
      </c>
      <c r="U471" s="57" t="s">
        <v>2740</v>
      </c>
      <c r="V471" s="63">
        <v>9.37</v>
      </c>
      <c r="W471" s="557">
        <v>9.5574</v>
      </c>
      <c r="X471" s="557">
        <v>0.95574</v>
      </c>
      <c r="Y471" s="558">
        <v>0.1</v>
      </c>
    </row>
    <row r="472" spans="1:25" s="3" customFormat="1" ht="33.75">
      <c r="A472" s="429"/>
      <c r="B472" s="431"/>
      <c r="C472" s="433"/>
      <c r="D472" s="431"/>
      <c r="E472" s="433"/>
      <c r="F472" s="431"/>
      <c r="G472" s="435"/>
      <c r="H472" s="435"/>
      <c r="I472" s="440"/>
      <c r="J472" s="442"/>
      <c r="K472" s="121">
        <v>2</v>
      </c>
      <c r="L472" s="65" t="s">
        <v>472</v>
      </c>
      <c r="M472" s="65" t="s">
        <v>315</v>
      </c>
      <c r="N472" s="81" t="s">
        <v>2221</v>
      </c>
      <c r="O472" s="74">
        <v>132</v>
      </c>
      <c r="P472" s="68">
        <v>3</v>
      </c>
      <c r="Q472" s="75" t="s">
        <v>991</v>
      </c>
      <c r="R472" s="75" t="s">
        <v>992</v>
      </c>
      <c r="S472" s="70">
        <v>6</v>
      </c>
      <c r="T472" s="65">
        <v>1</v>
      </c>
      <c r="U472" s="65" t="s">
        <v>2722</v>
      </c>
      <c r="V472" s="71">
        <v>9.37</v>
      </c>
      <c r="W472" s="552">
        <v>168.66</v>
      </c>
      <c r="X472" s="553">
        <v>16.866</v>
      </c>
      <c r="Y472" s="554">
        <v>0.1</v>
      </c>
    </row>
    <row r="473" spans="1:25" s="3" customFormat="1" ht="45.75" thickBot="1">
      <c r="A473" s="429"/>
      <c r="B473" s="431"/>
      <c r="C473" s="433"/>
      <c r="D473" s="431"/>
      <c r="E473" s="433"/>
      <c r="F473" s="431"/>
      <c r="G473" s="415"/>
      <c r="H473" s="415"/>
      <c r="I473" s="440"/>
      <c r="J473" s="442"/>
      <c r="K473" s="121">
        <v>2</v>
      </c>
      <c r="L473" s="73" t="s">
        <v>473</v>
      </c>
      <c r="M473" s="73" t="s">
        <v>1325</v>
      </c>
      <c r="N473" s="81" t="s">
        <v>2222</v>
      </c>
      <c r="O473" s="67">
        <v>132</v>
      </c>
      <c r="P473" s="68">
        <v>11</v>
      </c>
      <c r="Q473" s="75" t="s">
        <v>991</v>
      </c>
      <c r="R473" s="75" t="s">
        <v>992</v>
      </c>
      <c r="S473" s="70">
        <v>6</v>
      </c>
      <c r="T473" s="73">
        <v>1</v>
      </c>
      <c r="U473" s="73" t="s">
        <v>2722</v>
      </c>
      <c r="V473" s="76">
        <v>9.37</v>
      </c>
      <c r="W473" s="552">
        <v>28.11</v>
      </c>
      <c r="X473" s="552">
        <v>2.811</v>
      </c>
      <c r="Y473" s="555">
        <v>0.1</v>
      </c>
    </row>
    <row r="474" spans="1:25" s="3" customFormat="1" ht="12" thickTop="1">
      <c r="A474" s="428" t="s">
        <v>2713</v>
      </c>
      <c r="B474" s="430"/>
      <c r="C474" s="432">
        <v>94</v>
      </c>
      <c r="D474" s="430"/>
      <c r="E474" s="432" t="s">
        <v>2715</v>
      </c>
      <c r="F474" s="430" t="s">
        <v>2716</v>
      </c>
      <c r="G474" s="434" t="s">
        <v>474</v>
      </c>
      <c r="H474" s="434" t="s">
        <v>316</v>
      </c>
      <c r="I474" s="439" t="s">
        <v>2224</v>
      </c>
      <c r="J474" s="441">
        <v>5</v>
      </c>
      <c r="K474" s="120">
        <v>2</v>
      </c>
      <c r="L474" s="57" t="s">
        <v>475</v>
      </c>
      <c r="M474" s="57" t="s">
        <v>317</v>
      </c>
      <c r="N474" s="79" t="s">
        <v>2737</v>
      </c>
      <c r="O474" s="59">
        <v>94</v>
      </c>
      <c r="P474" s="60">
        <v>1</v>
      </c>
      <c r="Q474" s="61" t="s">
        <v>2217</v>
      </c>
      <c r="R474" s="61"/>
      <c r="S474" s="62">
        <f>2042+913</f>
        <v>2955</v>
      </c>
      <c r="T474" s="57">
        <v>1</v>
      </c>
      <c r="U474" s="57" t="s">
        <v>2740</v>
      </c>
      <c r="V474" s="63">
        <v>9.37</v>
      </c>
      <c r="W474" s="557">
        <v>4707.0195</v>
      </c>
      <c r="X474" s="557">
        <v>470.70195000000007</v>
      </c>
      <c r="Y474" s="558">
        <v>0.1</v>
      </c>
    </row>
    <row r="475" spans="1:25" s="3" customFormat="1" ht="45">
      <c r="A475" s="429"/>
      <c r="B475" s="431"/>
      <c r="C475" s="433"/>
      <c r="D475" s="431"/>
      <c r="E475" s="433"/>
      <c r="F475" s="431"/>
      <c r="G475" s="435"/>
      <c r="H475" s="435"/>
      <c r="I475" s="440"/>
      <c r="J475" s="442"/>
      <c r="K475" s="121">
        <v>2</v>
      </c>
      <c r="L475" s="65" t="s">
        <v>476</v>
      </c>
      <c r="M475" s="65" t="s">
        <v>318</v>
      </c>
      <c r="N475" s="81" t="s">
        <v>2225</v>
      </c>
      <c r="O475" s="74">
        <v>94</v>
      </c>
      <c r="P475" s="68">
        <v>3</v>
      </c>
      <c r="Q475" s="75" t="s">
        <v>2217</v>
      </c>
      <c r="R475" s="75"/>
      <c r="S475" s="70">
        <f>2042+913</f>
        <v>2955</v>
      </c>
      <c r="T475" s="65">
        <v>1</v>
      </c>
      <c r="U475" s="65" t="s">
        <v>2740</v>
      </c>
      <c r="V475" s="71">
        <v>9.37</v>
      </c>
      <c r="W475" s="552">
        <v>55376.7</v>
      </c>
      <c r="X475" s="553">
        <v>5537.67</v>
      </c>
      <c r="Y475" s="554">
        <v>0.1</v>
      </c>
    </row>
    <row r="476" spans="1:25" s="3" customFormat="1" ht="45.75" thickBot="1">
      <c r="A476" s="429"/>
      <c r="B476" s="431"/>
      <c r="C476" s="433"/>
      <c r="D476" s="431"/>
      <c r="E476" s="433"/>
      <c r="F476" s="431"/>
      <c r="G476" s="415"/>
      <c r="H476" s="415"/>
      <c r="I476" s="440"/>
      <c r="J476" s="442"/>
      <c r="K476" s="122">
        <v>2</v>
      </c>
      <c r="L476" s="114" t="s">
        <v>477</v>
      </c>
      <c r="M476" s="114" t="s">
        <v>1326</v>
      </c>
      <c r="N476" s="123" t="s">
        <v>2226</v>
      </c>
      <c r="O476" s="108">
        <v>94</v>
      </c>
      <c r="P476" s="110">
        <v>3</v>
      </c>
      <c r="Q476" s="112" t="s">
        <v>2217</v>
      </c>
      <c r="R476" s="112"/>
      <c r="S476" s="116">
        <f>2042+913</f>
        <v>2955</v>
      </c>
      <c r="T476" s="114">
        <v>1</v>
      </c>
      <c r="U476" s="114" t="s">
        <v>2740</v>
      </c>
      <c r="V476" s="117">
        <v>9.37</v>
      </c>
      <c r="W476" s="553">
        <v>27688.35</v>
      </c>
      <c r="X476" s="553">
        <v>2768.835</v>
      </c>
      <c r="Y476" s="610">
        <v>0.1</v>
      </c>
    </row>
    <row r="477" spans="1:25" s="157" customFormat="1" ht="12.75" thickBot="1" thickTop="1">
      <c r="A477" s="328" t="s">
        <v>2561</v>
      </c>
      <c r="B477" s="329"/>
      <c r="C477" s="329"/>
      <c r="D477" s="329"/>
      <c r="E477" s="329"/>
      <c r="F477" s="330"/>
      <c r="G477" s="331"/>
      <c r="H477" s="331"/>
      <c r="I477" s="333"/>
      <c r="J477" s="332"/>
      <c r="K477" s="334"/>
      <c r="L477" s="335"/>
      <c r="M477" s="335"/>
      <c r="N477" s="337"/>
      <c r="O477" s="330"/>
      <c r="P477" s="336"/>
      <c r="Q477" s="337"/>
      <c r="R477" s="337"/>
      <c r="S477" s="338"/>
      <c r="T477" s="335"/>
      <c r="U477" s="335"/>
      <c r="V477" s="339"/>
      <c r="W477" s="548"/>
      <c r="X477" s="548"/>
      <c r="Y477" s="549"/>
    </row>
    <row r="478" spans="1:25" s="128" customFormat="1" ht="23.25" customHeight="1" thickTop="1">
      <c r="A478" s="472" t="s">
        <v>2713</v>
      </c>
      <c r="B478" s="430" t="s">
        <v>1601</v>
      </c>
      <c r="C478" s="432">
        <v>680</v>
      </c>
      <c r="D478" s="474"/>
      <c r="E478" s="432" t="s">
        <v>2715</v>
      </c>
      <c r="F478" s="430" t="s">
        <v>2716</v>
      </c>
      <c r="G478" s="427" t="s">
        <v>478</v>
      </c>
      <c r="H478" s="427" t="s">
        <v>319</v>
      </c>
      <c r="I478" s="432" t="s">
        <v>2228</v>
      </c>
      <c r="J478" s="441">
        <v>5</v>
      </c>
      <c r="K478" s="125">
        <v>11</v>
      </c>
      <c r="L478" s="392" t="s">
        <v>479</v>
      </c>
      <c r="M478" s="392" t="s">
        <v>320</v>
      </c>
      <c r="N478" s="79" t="s">
        <v>2737</v>
      </c>
      <c r="O478" s="393">
        <v>680</v>
      </c>
      <c r="P478" s="394">
        <v>1</v>
      </c>
      <c r="Q478" s="395" t="s">
        <v>2229</v>
      </c>
      <c r="R478" s="396"/>
      <c r="S478" s="124">
        <v>342</v>
      </c>
      <c r="T478" s="125">
        <v>1</v>
      </c>
      <c r="U478" s="125" t="s">
        <v>2740</v>
      </c>
      <c r="V478" s="126">
        <v>9.37</v>
      </c>
      <c r="W478" s="616">
        <v>544.7718</v>
      </c>
      <c r="X478" s="616">
        <v>54.477180000000004</v>
      </c>
      <c r="Y478" s="617">
        <v>0.1</v>
      </c>
    </row>
    <row r="479" spans="1:25" s="128" customFormat="1" ht="34.5" thickBot="1">
      <c r="A479" s="473"/>
      <c r="B479" s="431"/>
      <c r="C479" s="433"/>
      <c r="D479" s="475"/>
      <c r="E479" s="433"/>
      <c r="F479" s="431"/>
      <c r="G479" s="406"/>
      <c r="H479" s="406"/>
      <c r="I479" s="433"/>
      <c r="J479" s="442"/>
      <c r="K479" s="130">
        <v>11</v>
      </c>
      <c r="L479" s="397" t="s">
        <v>480</v>
      </c>
      <c r="M479" s="397" t="s">
        <v>321</v>
      </c>
      <c r="N479" s="398" t="s">
        <v>2230</v>
      </c>
      <c r="O479" s="399">
        <v>680</v>
      </c>
      <c r="P479" s="400">
        <v>3</v>
      </c>
      <c r="Q479" s="401" t="s">
        <v>2231</v>
      </c>
      <c r="R479" s="405"/>
      <c r="S479" s="129">
        <v>342</v>
      </c>
      <c r="T479" s="130">
        <v>1</v>
      </c>
      <c r="U479" s="130" t="s">
        <v>2740</v>
      </c>
      <c r="V479" s="131">
        <v>9.37</v>
      </c>
      <c r="W479" s="618">
        <v>801.135</v>
      </c>
      <c r="X479" s="619">
        <v>80.11349999999999</v>
      </c>
      <c r="Y479" s="620">
        <v>0.1</v>
      </c>
    </row>
    <row r="480" spans="1:25" ht="12.75" thickBot="1" thickTop="1">
      <c r="A480" s="149" t="s">
        <v>1689</v>
      </c>
      <c r="B480" s="150"/>
      <c r="C480" s="151"/>
      <c r="D480" s="151"/>
      <c r="E480" s="151"/>
      <c r="F480" s="151"/>
      <c r="G480" s="151"/>
      <c r="H480" s="151"/>
      <c r="I480" s="152"/>
      <c r="J480" s="151"/>
      <c r="K480" s="153"/>
      <c r="L480" s="151"/>
      <c r="M480" s="151"/>
      <c r="N480" s="152"/>
      <c r="O480" s="151"/>
      <c r="P480" s="151"/>
      <c r="Q480" s="152"/>
      <c r="R480" s="152"/>
      <c r="S480" s="154"/>
      <c r="T480" s="154"/>
      <c r="U480" s="155"/>
      <c r="V480" s="156"/>
      <c r="W480" s="546"/>
      <c r="X480" s="546"/>
      <c r="Y480" s="547"/>
    </row>
    <row r="481" spans="1:25" s="157" customFormat="1" ht="12.75" thickBot="1" thickTop="1">
      <c r="A481" s="328" t="s">
        <v>2589</v>
      </c>
      <c r="B481" s="329"/>
      <c r="C481" s="329"/>
      <c r="D481" s="329"/>
      <c r="E481" s="329"/>
      <c r="F481" s="330"/>
      <c r="G481" s="331"/>
      <c r="H481" s="331"/>
      <c r="I481" s="333"/>
      <c r="J481" s="332"/>
      <c r="K481" s="334"/>
      <c r="L481" s="335"/>
      <c r="M481" s="335"/>
      <c r="N481" s="337"/>
      <c r="O481" s="330"/>
      <c r="P481" s="336"/>
      <c r="Q481" s="337"/>
      <c r="R481" s="337"/>
      <c r="S481" s="338"/>
      <c r="T481" s="335"/>
      <c r="U481" s="335"/>
      <c r="V481" s="339"/>
      <c r="W481" s="548"/>
      <c r="X481" s="548"/>
      <c r="Y481" s="549"/>
    </row>
    <row r="482" spans="1:25" s="157" customFormat="1" ht="12.75" thickBot="1" thickTop="1">
      <c r="A482" s="158" t="s">
        <v>2590</v>
      </c>
      <c r="B482" s="160"/>
      <c r="C482" s="159"/>
      <c r="D482" s="159"/>
      <c r="E482" s="159"/>
      <c r="F482" s="161"/>
      <c r="G482" s="162"/>
      <c r="H482" s="162"/>
      <c r="I482" s="163"/>
      <c r="J482" s="164"/>
      <c r="K482" s="340"/>
      <c r="L482" s="165"/>
      <c r="M482" s="165"/>
      <c r="N482" s="166"/>
      <c r="O482" s="161"/>
      <c r="P482" s="298"/>
      <c r="Q482" s="166"/>
      <c r="R482" s="166"/>
      <c r="S482" s="167"/>
      <c r="T482" s="165"/>
      <c r="U482" s="165"/>
      <c r="V482" s="168"/>
      <c r="W482" s="621"/>
      <c r="X482" s="621"/>
      <c r="Y482" s="622"/>
    </row>
    <row r="483" spans="1:25" s="157" customFormat="1" ht="23.25" thickTop="1">
      <c r="A483" s="504" t="s">
        <v>2713</v>
      </c>
      <c r="B483" s="419"/>
      <c r="C483" s="407" t="s">
        <v>2591</v>
      </c>
      <c r="D483" s="419"/>
      <c r="E483" s="407" t="s">
        <v>2715</v>
      </c>
      <c r="F483" s="419" t="s">
        <v>2716</v>
      </c>
      <c r="G483" s="416" t="s">
        <v>481</v>
      </c>
      <c r="H483" s="416" t="s">
        <v>1327</v>
      </c>
      <c r="I483" s="515" t="s">
        <v>2593</v>
      </c>
      <c r="J483" s="436">
        <v>2</v>
      </c>
      <c r="K483" s="307">
        <v>5</v>
      </c>
      <c r="L483" s="169" t="s">
        <v>482</v>
      </c>
      <c r="M483" s="169" t="s">
        <v>1328</v>
      </c>
      <c r="N483" s="170" t="s">
        <v>2737</v>
      </c>
      <c r="O483" s="201"/>
      <c r="P483" s="172">
        <v>1</v>
      </c>
      <c r="Q483" s="309" t="s">
        <v>2594</v>
      </c>
      <c r="R483" s="292" t="s">
        <v>2595</v>
      </c>
      <c r="S483" s="202">
        <f>2*15</f>
        <v>30</v>
      </c>
      <c r="T483" s="169">
        <v>1</v>
      </c>
      <c r="U483" s="169" t="s">
        <v>2740</v>
      </c>
      <c r="V483" s="175">
        <v>9.37</v>
      </c>
      <c r="W483" s="562">
        <v>47.787</v>
      </c>
      <c r="X483" s="562">
        <v>4.7787</v>
      </c>
      <c r="Y483" s="563">
        <v>0.1</v>
      </c>
    </row>
    <row r="484" spans="1:25" s="157" customFormat="1" ht="45">
      <c r="A484" s="496"/>
      <c r="B484" s="420"/>
      <c r="C484" s="408"/>
      <c r="D484" s="420"/>
      <c r="E484" s="408"/>
      <c r="F484" s="420"/>
      <c r="G484" s="417"/>
      <c r="H484" s="417"/>
      <c r="I484" s="493"/>
      <c r="J484" s="437"/>
      <c r="K484" s="308">
        <v>5</v>
      </c>
      <c r="L484" s="243" t="s">
        <v>483</v>
      </c>
      <c r="M484" s="243" t="s">
        <v>1329</v>
      </c>
      <c r="N484" s="240" t="s">
        <v>2596</v>
      </c>
      <c r="O484" s="241">
        <v>581</v>
      </c>
      <c r="P484" s="205">
        <v>3</v>
      </c>
      <c r="Q484" s="309" t="s">
        <v>2594</v>
      </c>
      <c r="R484" s="309" t="s">
        <v>2595</v>
      </c>
      <c r="S484" s="206">
        <f>2*15</f>
        <v>30</v>
      </c>
      <c r="T484" s="243">
        <v>1</v>
      </c>
      <c r="U484" s="243" t="s">
        <v>2722</v>
      </c>
      <c r="V484" s="253">
        <v>9.37</v>
      </c>
      <c r="W484" s="566">
        <v>15268.5</v>
      </c>
      <c r="X484" s="567">
        <v>1526.85</v>
      </c>
      <c r="Y484" s="568">
        <v>0.1</v>
      </c>
    </row>
    <row r="485" spans="1:25" s="157" customFormat="1" ht="56.25">
      <c r="A485" s="496"/>
      <c r="B485" s="420"/>
      <c r="C485" s="408"/>
      <c r="D485" s="420"/>
      <c r="E485" s="408"/>
      <c r="F485" s="420"/>
      <c r="G485" s="417"/>
      <c r="H485" s="417"/>
      <c r="I485" s="493"/>
      <c r="J485" s="437"/>
      <c r="K485" s="308">
        <v>5</v>
      </c>
      <c r="L485" s="185" t="s">
        <v>484</v>
      </c>
      <c r="M485" s="185" t="s">
        <v>1330</v>
      </c>
      <c r="N485" s="240" t="s">
        <v>2597</v>
      </c>
      <c r="O485" s="204">
        <v>582</v>
      </c>
      <c r="P485" s="205">
        <v>3</v>
      </c>
      <c r="Q485" s="309" t="s">
        <v>2598</v>
      </c>
      <c r="R485" s="309" t="s">
        <v>2599</v>
      </c>
      <c r="S485" s="206">
        <v>15</v>
      </c>
      <c r="T485" s="185">
        <v>1</v>
      </c>
      <c r="U485" s="185" t="s">
        <v>2722</v>
      </c>
      <c r="V485" s="207">
        <v>9.37</v>
      </c>
      <c r="W485" s="564">
        <v>2262.3</v>
      </c>
      <c r="X485" s="566">
        <v>226.23</v>
      </c>
      <c r="Y485" s="571">
        <v>0.1</v>
      </c>
    </row>
    <row r="486" spans="1:25" s="157" customFormat="1" ht="67.5">
      <c r="A486" s="496"/>
      <c r="B486" s="420"/>
      <c r="C486" s="408"/>
      <c r="D486" s="420"/>
      <c r="E486" s="408"/>
      <c r="F486" s="420"/>
      <c r="G486" s="417"/>
      <c r="H486" s="417"/>
      <c r="I486" s="493"/>
      <c r="J486" s="437"/>
      <c r="K486" s="308">
        <v>5</v>
      </c>
      <c r="L486" s="185" t="s">
        <v>485</v>
      </c>
      <c r="M486" s="185" t="s">
        <v>1331</v>
      </c>
      <c r="N486" s="240" t="s">
        <v>2600</v>
      </c>
      <c r="O486" s="204">
        <v>583</v>
      </c>
      <c r="P486" s="205">
        <v>10</v>
      </c>
      <c r="Q486" s="309" t="s">
        <v>2601</v>
      </c>
      <c r="R486" s="309" t="s">
        <v>2602</v>
      </c>
      <c r="S486" s="206">
        <v>10</v>
      </c>
      <c r="T486" s="185">
        <v>1</v>
      </c>
      <c r="U486" s="185" t="s">
        <v>2722</v>
      </c>
      <c r="V486" s="207">
        <v>9.37</v>
      </c>
      <c r="W486" s="564">
        <v>94.2</v>
      </c>
      <c r="X486" s="564">
        <v>9.42</v>
      </c>
      <c r="Y486" s="571">
        <v>0.1</v>
      </c>
    </row>
    <row r="487" spans="1:25" s="157" customFormat="1" ht="67.5">
      <c r="A487" s="496"/>
      <c r="B487" s="420"/>
      <c r="C487" s="408"/>
      <c r="D487" s="420"/>
      <c r="E487" s="408"/>
      <c r="F487" s="420"/>
      <c r="G487" s="417"/>
      <c r="H487" s="417"/>
      <c r="I487" s="493"/>
      <c r="J487" s="437"/>
      <c r="K487" s="308">
        <v>5</v>
      </c>
      <c r="L487" s="185" t="s">
        <v>486</v>
      </c>
      <c r="M487" s="185" t="s">
        <v>1332</v>
      </c>
      <c r="N487" s="240" t="s">
        <v>2603</v>
      </c>
      <c r="O487" s="204">
        <v>583</v>
      </c>
      <c r="P487" s="205">
        <v>3</v>
      </c>
      <c r="Q487" s="309" t="s">
        <v>2601</v>
      </c>
      <c r="R487" s="309" t="s">
        <v>2604</v>
      </c>
      <c r="S487" s="206">
        <f>15-7</f>
        <v>8</v>
      </c>
      <c r="T487" s="185">
        <v>1</v>
      </c>
      <c r="U487" s="185" t="s">
        <v>2722</v>
      </c>
      <c r="V487" s="207">
        <v>9.37</v>
      </c>
      <c r="W487" s="564">
        <v>12874.96</v>
      </c>
      <c r="X487" s="564">
        <v>1287.496</v>
      </c>
      <c r="Y487" s="571">
        <v>0.1</v>
      </c>
    </row>
    <row r="488" spans="1:25" s="157" customFormat="1" ht="45">
      <c r="A488" s="496"/>
      <c r="B488" s="420"/>
      <c r="C488" s="408"/>
      <c r="D488" s="420"/>
      <c r="E488" s="408"/>
      <c r="F488" s="420"/>
      <c r="G488" s="417"/>
      <c r="H488" s="417"/>
      <c r="I488" s="493"/>
      <c r="J488" s="437"/>
      <c r="K488" s="310">
        <v>5</v>
      </c>
      <c r="L488" s="185" t="s">
        <v>487</v>
      </c>
      <c r="M488" s="185" t="s">
        <v>1333</v>
      </c>
      <c r="N488" s="240" t="s">
        <v>2605</v>
      </c>
      <c r="O488" s="204">
        <v>584</v>
      </c>
      <c r="P488" s="205">
        <v>3</v>
      </c>
      <c r="Q488" s="309" t="s">
        <v>2594</v>
      </c>
      <c r="R488" s="309" t="s">
        <v>2595</v>
      </c>
      <c r="S488" s="206">
        <f>2*15</f>
        <v>30</v>
      </c>
      <c r="T488" s="185">
        <v>1</v>
      </c>
      <c r="U488" s="185" t="s">
        <v>2722</v>
      </c>
      <c r="V488" s="207">
        <v>9.37</v>
      </c>
      <c r="W488" s="564">
        <v>2256.3</v>
      </c>
      <c r="X488" s="564">
        <v>225.63</v>
      </c>
      <c r="Y488" s="571">
        <v>0.1</v>
      </c>
    </row>
    <row r="489" spans="1:25" s="157" customFormat="1" ht="56.25">
      <c r="A489" s="496"/>
      <c r="B489" s="420"/>
      <c r="C489" s="408"/>
      <c r="D489" s="420"/>
      <c r="E489" s="408"/>
      <c r="F489" s="420"/>
      <c r="G489" s="417"/>
      <c r="H489" s="417"/>
      <c r="I489" s="493"/>
      <c r="J489" s="437"/>
      <c r="K489" s="308">
        <v>5</v>
      </c>
      <c r="L489" s="243" t="s">
        <v>488</v>
      </c>
      <c r="M489" s="243" t="s">
        <v>1334</v>
      </c>
      <c r="N489" s="240" t="s">
        <v>2606</v>
      </c>
      <c r="O489" s="241">
        <v>586</v>
      </c>
      <c r="P489" s="205">
        <v>10</v>
      </c>
      <c r="Q489" s="309" t="s">
        <v>2594</v>
      </c>
      <c r="R489" s="309" t="s">
        <v>2595</v>
      </c>
      <c r="S489" s="206">
        <f>2*15</f>
        <v>30</v>
      </c>
      <c r="T489" s="243">
        <v>1</v>
      </c>
      <c r="U489" s="243" t="s">
        <v>2722</v>
      </c>
      <c r="V489" s="253">
        <v>9.37</v>
      </c>
      <c r="W489" s="566">
        <v>2399.7</v>
      </c>
      <c r="X489" s="567">
        <v>239.97</v>
      </c>
      <c r="Y489" s="568">
        <v>0.1</v>
      </c>
    </row>
    <row r="490" spans="1:25" s="157" customFormat="1" ht="22.5">
      <c r="A490" s="496"/>
      <c r="B490" s="420"/>
      <c r="C490" s="408"/>
      <c r="D490" s="420"/>
      <c r="E490" s="408"/>
      <c r="F490" s="420"/>
      <c r="G490" s="417"/>
      <c r="H490" s="417"/>
      <c r="I490" s="493"/>
      <c r="J490" s="437"/>
      <c r="K490" s="308">
        <v>5</v>
      </c>
      <c r="L490" s="185" t="s">
        <v>489</v>
      </c>
      <c r="M490" s="185" t="s">
        <v>1335</v>
      </c>
      <c r="N490" s="203" t="s">
        <v>2607</v>
      </c>
      <c r="O490" s="241">
        <v>586</v>
      </c>
      <c r="P490" s="205">
        <v>5</v>
      </c>
      <c r="Q490" s="309" t="s">
        <v>2594</v>
      </c>
      <c r="R490" s="225" t="s">
        <v>2595</v>
      </c>
      <c r="S490" s="206">
        <f>2*15</f>
        <v>30</v>
      </c>
      <c r="T490" s="185">
        <v>1</v>
      </c>
      <c r="U490" s="185" t="s">
        <v>2740</v>
      </c>
      <c r="V490" s="207">
        <v>9.37</v>
      </c>
      <c r="W490" s="566">
        <v>4227.42</v>
      </c>
      <c r="X490" s="566">
        <v>422.742</v>
      </c>
      <c r="Y490" s="571">
        <v>0.1</v>
      </c>
    </row>
    <row r="491" spans="1:25" s="157" customFormat="1" ht="22.5">
      <c r="A491" s="496"/>
      <c r="B491" s="420"/>
      <c r="C491" s="408"/>
      <c r="D491" s="420"/>
      <c r="E491" s="408"/>
      <c r="F491" s="420"/>
      <c r="G491" s="417"/>
      <c r="H491" s="417"/>
      <c r="I491" s="493"/>
      <c r="J491" s="437"/>
      <c r="K491" s="308"/>
      <c r="L491" s="185" t="s">
        <v>490</v>
      </c>
      <c r="M491" s="185" t="s">
        <v>1336</v>
      </c>
      <c r="N491" s="203" t="s">
        <v>2608</v>
      </c>
      <c r="O491" s="241"/>
      <c r="P491" s="205">
        <v>10</v>
      </c>
      <c r="Q491" s="309" t="s">
        <v>2594</v>
      </c>
      <c r="R491" s="225" t="s">
        <v>2595</v>
      </c>
      <c r="S491" s="206">
        <f>2*15</f>
        <v>30</v>
      </c>
      <c r="T491" s="185">
        <v>1</v>
      </c>
      <c r="U491" s="185" t="s">
        <v>2722</v>
      </c>
      <c r="V491" s="207">
        <v>9.37</v>
      </c>
      <c r="W491" s="564">
        <v>4086.87</v>
      </c>
      <c r="X491" s="566">
        <v>408.68699999999995</v>
      </c>
      <c r="Y491" s="571">
        <v>0.1</v>
      </c>
    </row>
    <row r="492" spans="1:25" s="157" customFormat="1" ht="84.75" customHeight="1">
      <c r="A492" s="496"/>
      <c r="B492" s="420"/>
      <c r="C492" s="408"/>
      <c r="D492" s="420"/>
      <c r="E492" s="408"/>
      <c r="F492" s="420"/>
      <c r="G492" s="417"/>
      <c r="H492" s="417"/>
      <c r="I492" s="493"/>
      <c r="J492" s="437"/>
      <c r="K492" s="308">
        <v>5</v>
      </c>
      <c r="L492" s="185" t="s">
        <v>491</v>
      </c>
      <c r="M492" s="185" t="s">
        <v>1337</v>
      </c>
      <c r="N492" s="203" t="s">
        <v>2609</v>
      </c>
      <c r="O492" s="204">
        <v>586</v>
      </c>
      <c r="P492" s="205">
        <v>10</v>
      </c>
      <c r="Q492" s="309" t="s">
        <v>2594</v>
      </c>
      <c r="R492" s="309" t="s">
        <v>2595</v>
      </c>
      <c r="S492" s="206">
        <f>2*15</f>
        <v>30</v>
      </c>
      <c r="T492" s="185">
        <v>1</v>
      </c>
      <c r="U492" s="185" t="s">
        <v>2722</v>
      </c>
      <c r="V492" s="207">
        <v>9.37</v>
      </c>
      <c r="W492" s="564">
        <v>2087.1</v>
      </c>
      <c r="X492" s="566">
        <v>208.71</v>
      </c>
      <c r="Y492" s="571">
        <v>0.1</v>
      </c>
    </row>
    <row r="493" spans="1:25" s="157" customFormat="1" ht="89.25" customHeight="1">
      <c r="A493" s="496"/>
      <c r="B493" s="420"/>
      <c r="C493" s="408"/>
      <c r="D493" s="420"/>
      <c r="E493" s="408"/>
      <c r="F493" s="420"/>
      <c r="G493" s="417"/>
      <c r="H493" s="417"/>
      <c r="I493" s="493"/>
      <c r="J493" s="437"/>
      <c r="K493" s="308">
        <v>5</v>
      </c>
      <c r="L493" s="185" t="s">
        <v>492</v>
      </c>
      <c r="M493" s="185" t="s">
        <v>1338</v>
      </c>
      <c r="N493" s="203" t="s">
        <v>2610</v>
      </c>
      <c r="O493" s="204">
        <v>586</v>
      </c>
      <c r="P493" s="205">
        <v>10</v>
      </c>
      <c r="Q493" s="309" t="s">
        <v>2611</v>
      </c>
      <c r="R493" s="309" t="s">
        <v>2612</v>
      </c>
      <c r="S493" s="206">
        <v>200</v>
      </c>
      <c r="T493" s="185">
        <v>1</v>
      </c>
      <c r="U493" s="185" t="s">
        <v>2722</v>
      </c>
      <c r="V493" s="207">
        <v>9.37</v>
      </c>
      <c r="W493" s="564">
        <v>3607</v>
      </c>
      <c r="X493" s="564">
        <v>360.7</v>
      </c>
      <c r="Y493" s="571">
        <v>0.1</v>
      </c>
    </row>
    <row r="494" spans="1:25" s="157" customFormat="1" ht="102" thickBot="1">
      <c r="A494" s="505"/>
      <c r="B494" s="421"/>
      <c r="C494" s="409"/>
      <c r="D494" s="421"/>
      <c r="E494" s="409"/>
      <c r="F494" s="421"/>
      <c r="G494" s="418"/>
      <c r="H494" s="418"/>
      <c r="I494" s="493"/>
      <c r="J494" s="438"/>
      <c r="K494" s="308">
        <v>5</v>
      </c>
      <c r="L494" s="185" t="s">
        <v>493</v>
      </c>
      <c r="M494" s="185" t="s">
        <v>1339</v>
      </c>
      <c r="N494" s="240" t="s">
        <v>2613</v>
      </c>
      <c r="O494" s="204">
        <v>585</v>
      </c>
      <c r="P494" s="205">
        <v>3</v>
      </c>
      <c r="Q494" s="309" t="s">
        <v>2594</v>
      </c>
      <c r="R494" s="309" t="s">
        <v>2595</v>
      </c>
      <c r="S494" s="206">
        <f>2*15</f>
        <v>30</v>
      </c>
      <c r="T494" s="185">
        <v>1</v>
      </c>
      <c r="U494" s="185" t="s">
        <v>2722</v>
      </c>
      <c r="V494" s="207">
        <v>9.37</v>
      </c>
      <c r="W494" s="564">
        <v>18314.4</v>
      </c>
      <c r="X494" s="564">
        <v>1831.44</v>
      </c>
      <c r="Y494" s="571">
        <v>0.1</v>
      </c>
    </row>
    <row r="495" spans="1:25" s="157" customFormat="1" ht="23.25" thickTop="1">
      <c r="A495" s="504" t="s">
        <v>2713</v>
      </c>
      <c r="B495" s="419"/>
      <c r="C495" s="407" t="s">
        <v>2614</v>
      </c>
      <c r="D495" s="419"/>
      <c r="E495" s="407" t="s">
        <v>2715</v>
      </c>
      <c r="F495" s="419" t="s">
        <v>2716</v>
      </c>
      <c r="G495" s="416" t="s">
        <v>494</v>
      </c>
      <c r="H495" s="416" t="s">
        <v>1340</v>
      </c>
      <c r="I495" s="515" t="s">
        <v>2616</v>
      </c>
      <c r="J495" s="436">
        <v>8</v>
      </c>
      <c r="K495" s="307">
        <v>5</v>
      </c>
      <c r="L495" s="169" t="s">
        <v>495</v>
      </c>
      <c r="M495" s="169" t="s">
        <v>1341</v>
      </c>
      <c r="N495" s="170" t="s">
        <v>2737</v>
      </c>
      <c r="O495" s="201"/>
      <c r="P495" s="172">
        <v>1</v>
      </c>
      <c r="Q495" s="292" t="s">
        <v>2594</v>
      </c>
      <c r="R495" s="292" t="s">
        <v>2595</v>
      </c>
      <c r="S495" s="202">
        <f>2*15</f>
        <v>30</v>
      </c>
      <c r="T495" s="169">
        <v>1</v>
      </c>
      <c r="U495" s="169" t="s">
        <v>2740</v>
      </c>
      <c r="V495" s="175">
        <v>9.37</v>
      </c>
      <c r="W495" s="562">
        <v>47.787</v>
      </c>
      <c r="X495" s="562">
        <v>28.6722</v>
      </c>
      <c r="Y495" s="563">
        <v>0.6</v>
      </c>
    </row>
    <row r="496" spans="1:25" s="157" customFormat="1" ht="251.25" customHeight="1">
      <c r="A496" s="496"/>
      <c r="B496" s="420"/>
      <c r="C496" s="408"/>
      <c r="D496" s="420"/>
      <c r="E496" s="408"/>
      <c r="F496" s="420"/>
      <c r="G496" s="417"/>
      <c r="H496" s="417"/>
      <c r="I496" s="493"/>
      <c r="J496" s="437"/>
      <c r="K496" s="308">
        <v>5</v>
      </c>
      <c r="L496" s="185" t="s">
        <v>496</v>
      </c>
      <c r="M496" s="185" t="s">
        <v>1342</v>
      </c>
      <c r="N496" s="240" t="s">
        <v>2618</v>
      </c>
      <c r="O496" s="204">
        <v>590</v>
      </c>
      <c r="P496" s="205">
        <v>3</v>
      </c>
      <c r="Q496" s="309" t="s">
        <v>2594</v>
      </c>
      <c r="R496" s="309" t="s">
        <v>2595</v>
      </c>
      <c r="S496" s="206">
        <f>2*15</f>
        <v>30</v>
      </c>
      <c r="T496" s="185">
        <v>1</v>
      </c>
      <c r="U496" s="185" t="s">
        <v>2722</v>
      </c>
      <c r="V496" s="207">
        <v>9.37</v>
      </c>
      <c r="W496" s="564">
        <v>963.3</v>
      </c>
      <c r="X496" s="564">
        <v>577.98</v>
      </c>
      <c r="Y496" s="571">
        <v>0.6</v>
      </c>
    </row>
    <row r="497" spans="1:25" s="157" customFormat="1" ht="34.5" thickBot="1">
      <c r="A497" s="505"/>
      <c r="B497" s="421"/>
      <c r="C497" s="409"/>
      <c r="D497" s="421"/>
      <c r="E497" s="409"/>
      <c r="F497" s="421"/>
      <c r="G497" s="418"/>
      <c r="H497" s="418"/>
      <c r="I497" s="516"/>
      <c r="J497" s="437"/>
      <c r="K497" s="310">
        <v>5</v>
      </c>
      <c r="L497" s="185" t="s">
        <v>497</v>
      </c>
      <c r="M497" s="185" t="s">
        <v>1343</v>
      </c>
      <c r="N497" s="203" t="s">
        <v>2619</v>
      </c>
      <c r="O497" s="204">
        <v>590</v>
      </c>
      <c r="P497" s="205">
        <v>10</v>
      </c>
      <c r="Q497" s="309" t="s">
        <v>2594</v>
      </c>
      <c r="R497" s="309" t="s">
        <v>2595</v>
      </c>
      <c r="S497" s="206">
        <f>2*15</f>
        <v>30</v>
      </c>
      <c r="T497" s="185">
        <v>1</v>
      </c>
      <c r="U497" s="185" t="s">
        <v>2740</v>
      </c>
      <c r="V497" s="207">
        <v>9.37</v>
      </c>
      <c r="W497" s="564">
        <v>4010.55</v>
      </c>
      <c r="X497" s="564">
        <v>2406.33</v>
      </c>
      <c r="Y497" s="571">
        <v>0.6</v>
      </c>
    </row>
    <row r="498" spans="1:25" s="157" customFormat="1" ht="34.5" thickTop="1">
      <c r="A498" s="476" t="s">
        <v>2713</v>
      </c>
      <c r="B498" s="410"/>
      <c r="C498" s="412">
        <v>591</v>
      </c>
      <c r="D498" s="410"/>
      <c r="E498" s="412" t="s">
        <v>2715</v>
      </c>
      <c r="F498" s="419" t="s">
        <v>2716</v>
      </c>
      <c r="G498" s="416" t="s">
        <v>2058</v>
      </c>
      <c r="H498" s="416" t="s">
        <v>1344</v>
      </c>
      <c r="I498" s="463" t="s">
        <v>2621</v>
      </c>
      <c r="J498" s="436">
        <v>14</v>
      </c>
      <c r="K498" s="307">
        <v>5</v>
      </c>
      <c r="L498" s="169" t="s">
        <v>498</v>
      </c>
      <c r="M498" s="169" t="s">
        <v>1345</v>
      </c>
      <c r="N498" s="170" t="s">
        <v>2737</v>
      </c>
      <c r="O498" s="201">
        <v>591</v>
      </c>
      <c r="P498" s="172">
        <v>1</v>
      </c>
      <c r="Q498" s="292" t="s">
        <v>2598</v>
      </c>
      <c r="R498" s="309" t="s">
        <v>2599</v>
      </c>
      <c r="S498" s="206">
        <v>15</v>
      </c>
      <c r="T498" s="169">
        <v>1</v>
      </c>
      <c r="U498" s="169" t="s">
        <v>2740</v>
      </c>
      <c r="V498" s="175">
        <v>9.37</v>
      </c>
      <c r="W498" s="562">
        <v>23.8935</v>
      </c>
      <c r="X498" s="562">
        <v>2.38935</v>
      </c>
      <c r="Y498" s="563">
        <v>0.1</v>
      </c>
    </row>
    <row r="499" spans="1:25" s="157" customFormat="1" ht="33.75">
      <c r="A499" s="477"/>
      <c r="B499" s="411"/>
      <c r="C499" s="411"/>
      <c r="D499" s="411"/>
      <c r="E499" s="411"/>
      <c r="F499" s="420"/>
      <c r="G499" s="417"/>
      <c r="H499" s="417"/>
      <c r="I499" s="464"/>
      <c r="J499" s="437"/>
      <c r="K499" s="308">
        <v>5</v>
      </c>
      <c r="L499" s="243" t="s">
        <v>499</v>
      </c>
      <c r="M499" s="243" t="s">
        <v>1346</v>
      </c>
      <c r="N499" s="240" t="s">
        <v>2623</v>
      </c>
      <c r="O499" s="241">
        <v>591</v>
      </c>
      <c r="P499" s="205">
        <v>11</v>
      </c>
      <c r="Q499" s="309" t="s">
        <v>2598</v>
      </c>
      <c r="R499" s="309" t="s">
        <v>2599</v>
      </c>
      <c r="S499" s="206">
        <v>15</v>
      </c>
      <c r="T499" s="243">
        <v>1</v>
      </c>
      <c r="U499" s="243" t="s">
        <v>2722</v>
      </c>
      <c r="V499" s="253">
        <v>9.37</v>
      </c>
      <c r="W499" s="566">
        <v>141.3</v>
      </c>
      <c r="X499" s="567">
        <v>14.13</v>
      </c>
      <c r="Y499" s="568">
        <v>0.1</v>
      </c>
    </row>
    <row r="500" spans="1:25" s="157" customFormat="1" ht="34.5" thickBot="1">
      <c r="A500" s="477"/>
      <c r="B500" s="411"/>
      <c r="C500" s="411"/>
      <c r="D500" s="411"/>
      <c r="E500" s="411"/>
      <c r="F500" s="420"/>
      <c r="G500" s="418"/>
      <c r="H500" s="418"/>
      <c r="I500" s="464"/>
      <c r="J500" s="437"/>
      <c r="K500" s="341">
        <v>5</v>
      </c>
      <c r="L500" s="185" t="s">
        <v>500</v>
      </c>
      <c r="M500" s="185" t="s">
        <v>1347</v>
      </c>
      <c r="N500" s="203" t="s">
        <v>2624</v>
      </c>
      <c r="O500" s="241">
        <v>591</v>
      </c>
      <c r="P500" s="205">
        <v>10</v>
      </c>
      <c r="Q500" s="225" t="s">
        <v>2598</v>
      </c>
      <c r="R500" s="309" t="s">
        <v>2599</v>
      </c>
      <c r="S500" s="206">
        <v>15</v>
      </c>
      <c r="T500" s="185">
        <v>1</v>
      </c>
      <c r="U500" s="185" t="s">
        <v>2722</v>
      </c>
      <c r="V500" s="207">
        <v>9.37</v>
      </c>
      <c r="W500" s="566">
        <v>141.3</v>
      </c>
      <c r="X500" s="566">
        <v>84.78</v>
      </c>
      <c r="Y500" s="571">
        <v>0.6</v>
      </c>
    </row>
    <row r="501" spans="1:25" s="157" customFormat="1" ht="34.5" thickTop="1">
      <c r="A501" s="476" t="s">
        <v>2713</v>
      </c>
      <c r="B501" s="410"/>
      <c r="C501" s="412">
        <v>592</v>
      </c>
      <c r="D501" s="410"/>
      <c r="E501" s="412" t="s">
        <v>2715</v>
      </c>
      <c r="F501" s="419" t="s">
        <v>2716</v>
      </c>
      <c r="G501" s="416" t="s">
        <v>501</v>
      </c>
      <c r="H501" s="416" t="s">
        <v>1348</v>
      </c>
      <c r="I501" s="463" t="s">
        <v>2626</v>
      </c>
      <c r="J501" s="436">
        <v>5</v>
      </c>
      <c r="K501" s="311">
        <v>5</v>
      </c>
      <c r="L501" s="169" t="s">
        <v>502</v>
      </c>
      <c r="M501" s="169" t="s">
        <v>1349</v>
      </c>
      <c r="N501" s="170" t="s">
        <v>2737</v>
      </c>
      <c r="O501" s="201">
        <v>592</v>
      </c>
      <c r="P501" s="172">
        <v>1</v>
      </c>
      <c r="Q501" s="292" t="s">
        <v>2627</v>
      </c>
      <c r="R501" s="292" t="s">
        <v>2628</v>
      </c>
      <c r="S501" s="202">
        <f>15*2</f>
        <v>30</v>
      </c>
      <c r="T501" s="169">
        <v>1</v>
      </c>
      <c r="U501" s="169" t="s">
        <v>2740</v>
      </c>
      <c r="V501" s="175">
        <v>9.37</v>
      </c>
      <c r="W501" s="562">
        <v>47.787</v>
      </c>
      <c r="X501" s="562">
        <v>4.7787</v>
      </c>
      <c r="Y501" s="563">
        <v>0.1</v>
      </c>
    </row>
    <row r="502" spans="1:25" s="157" customFormat="1" ht="33.75">
      <c r="A502" s="477"/>
      <c r="B502" s="411"/>
      <c r="C502" s="411"/>
      <c r="D502" s="411"/>
      <c r="E502" s="411"/>
      <c r="F502" s="420"/>
      <c r="G502" s="417"/>
      <c r="H502" s="417"/>
      <c r="I502" s="464"/>
      <c r="J502" s="437"/>
      <c r="K502" s="308">
        <v>5</v>
      </c>
      <c r="L502" s="243" t="s">
        <v>503</v>
      </c>
      <c r="M502" s="243" t="s">
        <v>1350</v>
      </c>
      <c r="N502" s="240" t="s">
        <v>2626</v>
      </c>
      <c r="O502" s="241">
        <v>592</v>
      </c>
      <c r="P502" s="205">
        <v>4</v>
      </c>
      <c r="Q502" s="309" t="s">
        <v>2627</v>
      </c>
      <c r="R502" s="309" t="s">
        <v>2628</v>
      </c>
      <c r="S502" s="206">
        <f>15*2</f>
        <v>30</v>
      </c>
      <c r="T502" s="243">
        <v>1</v>
      </c>
      <c r="U502" s="243" t="s">
        <v>2722</v>
      </c>
      <c r="V502" s="253">
        <v>9.37</v>
      </c>
      <c r="W502" s="566">
        <v>71.775</v>
      </c>
      <c r="X502" s="567">
        <v>7.1775</v>
      </c>
      <c r="Y502" s="568">
        <v>0.1</v>
      </c>
    </row>
    <row r="503" spans="1:25" s="157" customFormat="1" ht="34.5" thickBot="1">
      <c r="A503" s="477"/>
      <c r="B503" s="411"/>
      <c r="C503" s="411"/>
      <c r="D503" s="411"/>
      <c r="E503" s="411"/>
      <c r="F503" s="420"/>
      <c r="G503" s="418"/>
      <c r="H503" s="418"/>
      <c r="I503" s="464"/>
      <c r="J503" s="437"/>
      <c r="K503" s="308">
        <v>5</v>
      </c>
      <c r="L503" s="185" t="s">
        <v>504</v>
      </c>
      <c r="M503" s="185" t="s">
        <v>1351</v>
      </c>
      <c r="N503" s="203" t="s">
        <v>2629</v>
      </c>
      <c r="O503" s="241">
        <v>592</v>
      </c>
      <c r="P503" s="205">
        <v>5</v>
      </c>
      <c r="Q503" s="225" t="s">
        <v>2630</v>
      </c>
      <c r="R503" s="225" t="s">
        <v>2628</v>
      </c>
      <c r="S503" s="206">
        <f>15*2</f>
        <v>30</v>
      </c>
      <c r="T503" s="185">
        <v>1</v>
      </c>
      <c r="U503" s="185" t="s">
        <v>2722</v>
      </c>
      <c r="V503" s="207">
        <v>9.37</v>
      </c>
      <c r="W503" s="566">
        <v>644.55</v>
      </c>
      <c r="X503" s="566">
        <v>580.095</v>
      </c>
      <c r="Y503" s="571">
        <v>0.9</v>
      </c>
    </row>
    <row r="504" spans="1:25" s="157" customFormat="1" ht="34.5" thickTop="1">
      <c r="A504" s="476" t="s">
        <v>2713</v>
      </c>
      <c r="B504" s="410"/>
      <c r="C504" s="412">
        <v>599</v>
      </c>
      <c r="D504" s="410"/>
      <c r="E504" s="412" t="s">
        <v>2715</v>
      </c>
      <c r="F504" s="419" t="s">
        <v>2716</v>
      </c>
      <c r="G504" s="416" t="s">
        <v>505</v>
      </c>
      <c r="H504" s="416" t="s">
        <v>1352</v>
      </c>
      <c r="I504" s="463" t="s">
        <v>2632</v>
      </c>
      <c r="J504" s="436">
        <v>5</v>
      </c>
      <c r="K504" s="307">
        <v>5</v>
      </c>
      <c r="L504" s="169" t="s">
        <v>506</v>
      </c>
      <c r="M504" s="169" t="s">
        <v>1353</v>
      </c>
      <c r="N504" s="170" t="s">
        <v>2737</v>
      </c>
      <c r="O504" s="201"/>
      <c r="P504" s="172">
        <v>1</v>
      </c>
      <c r="Q504" s="292" t="s">
        <v>2633</v>
      </c>
      <c r="R504" s="292" t="s">
        <v>2634</v>
      </c>
      <c r="S504" s="202">
        <v>80</v>
      </c>
      <c r="T504" s="169">
        <v>1</v>
      </c>
      <c r="U504" s="169" t="s">
        <v>2740</v>
      </c>
      <c r="V504" s="175">
        <v>9.37</v>
      </c>
      <c r="W504" s="562">
        <v>127.432</v>
      </c>
      <c r="X504" s="562">
        <v>12.743200000000002</v>
      </c>
      <c r="Y504" s="563">
        <v>0.1</v>
      </c>
    </row>
    <row r="505" spans="1:25" s="157" customFormat="1" ht="56.25">
      <c r="A505" s="477"/>
      <c r="B505" s="411"/>
      <c r="C505" s="411"/>
      <c r="D505" s="411"/>
      <c r="E505" s="411"/>
      <c r="F505" s="420"/>
      <c r="G505" s="417"/>
      <c r="H505" s="417"/>
      <c r="I505" s="464"/>
      <c r="J505" s="437"/>
      <c r="K505" s="308">
        <v>5</v>
      </c>
      <c r="L505" s="243" t="s">
        <v>507</v>
      </c>
      <c r="M505" s="243" t="s">
        <v>1354</v>
      </c>
      <c r="N505" s="240" t="s">
        <v>2635</v>
      </c>
      <c r="O505" s="241">
        <v>599</v>
      </c>
      <c r="P505" s="205">
        <v>3</v>
      </c>
      <c r="Q505" s="309" t="s">
        <v>2636</v>
      </c>
      <c r="R505" s="309" t="s">
        <v>2637</v>
      </c>
      <c r="S505" s="206">
        <v>7</v>
      </c>
      <c r="T505" s="243">
        <v>1</v>
      </c>
      <c r="U505" s="243" t="s">
        <v>2722</v>
      </c>
      <c r="V505" s="253">
        <v>9.37</v>
      </c>
      <c r="W505" s="566">
        <v>327.95</v>
      </c>
      <c r="X505" s="567">
        <v>32.795</v>
      </c>
      <c r="Y505" s="568">
        <v>0.1</v>
      </c>
    </row>
    <row r="506" spans="1:25" s="157" customFormat="1" ht="23.25" thickBot="1">
      <c r="A506" s="477"/>
      <c r="B506" s="411"/>
      <c r="C506" s="411"/>
      <c r="D506" s="411"/>
      <c r="E506" s="411"/>
      <c r="F506" s="420"/>
      <c r="G506" s="417"/>
      <c r="H506" s="417"/>
      <c r="I506" s="464"/>
      <c r="J506" s="437"/>
      <c r="K506" s="308">
        <v>5</v>
      </c>
      <c r="L506" s="243" t="s">
        <v>508</v>
      </c>
      <c r="M506" s="243" t="s">
        <v>1355</v>
      </c>
      <c r="N506" s="240" t="s">
        <v>2638</v>
      </c>
      <c r="O506" s="241">
        <v>599</v>
      </c>
      <c r="P506" s="205">
        <v>6</v>
      </c>
      <c r="Q506" s="309" t="s">
        <v>2639</v>
      </c>
      <c r="R506" s="309" t="s">
        <v>2634</v>
      </c>
      <c r="S506" s="206">
        <v>80</v>
      </c>
      <c r="T506" s="243">
        <v>1</v>
      </c>
      <c r="U506" s="243" t="s">
        <v>2722</v>
      </c>
      <c r="V506" s="253">
        <v>9.37</v>
      </c>
      <c r="W506" s="566">
        <v>187.4</v>
      </c>
      <c r="X506" s="567">
        <v>18.74</v>
      </c>
      <c r="Y506" s="568">
        <v>0.1</v>
      </c>
    </row>
    <row r="507" spans="1:25" s="157" customFormat="1" ht="45.75" thickTop="1">
      <c r="A507" s="476" t="s">
        <v>2713</v>
      </c>
      <c r="B507" s="410"/>
      <c r="C507" s="412" t="s">
        <v>2640</v>
      </c>
      <c r="D507" s="410"/>
      <c r="E507" s="412" t="s">
        <v>2715</v>
      </c>
      <c r="F507" s="419" t="s">
        <v>2716</v>
      </c>
      <c r="G507" s="416" t="s">
        <v>509</v>
      </c>
      <c r="H507" s="416" t="s">
        <v>1356</v>
      </c>
      <c r="I507" s="463" t="s">
        <v>2642</v>
      </c>
      <c r="J507" s="436">
        <v>2</v>
      </c>
      <c r="K507" s="307">
        <v>5</v>
      </c>
      <c r="L507" s="169" t="s">
        <v>510</v>
      </c>
      <c r="M507" s="169" t="s">
        <v>1357</v>
      </c>
      <c r="N507" s="170" t="s">
        <v>2737</v>
      </c>
      <c r="O507" s="201" t="s">
        <v>2640</v>
      </c>
      <c r="P507" s="172">
        <v>1</v>
      </c>
      <c r="Q507" s="292" t="s">
        <v>2643</v>
      </c>
      <c r="R507" s="292" t="s">
        <v>2644</v>
      </c>
      <c r="S507" s="202">
        <v>14</v>
      </c>
      <c r="T507" s="169">
        <v>1</v>
      </c>
      <c r="U507" s="169" t="s">
        <v>2740</v>
      </c>
      <c r="V507" s="175">
        <v>9.37</v>
      </c>
      <c r="W507" s="562">
        <v>22.3006</v>
      </c>
      <c r="X507" s="562">
        <v>2.23006</v>
      </c>
      <c r="Y507" s="563">
        <v>0.1</v>
      </c>
    </row>
    <row r="508" spans="1:25" s="157" customFormat="1" ht="45.75" thickBot="1">
      <c r="A508" s="477"/>
      <c r="B508" s="411"/>
      <c r="C508" s="411"/>
      <c r="D508" s="411"/>
      <c r="E508" s="411"/>
      <c r="F508" s="420"/>
      <c r="G508" s="417"/>
      <c r="H508" s="417"/>
      <c r="I508" s="464"/>
      <c r="J508" s="437"/>
      <c r="K508" s="308">
        <v>5</v>
      </c>
      <c r="L508" s="243" t="s">
        <v>511</v>
      </c>
      <c r="M508" s="243" t="s">
        <v>1358</v>
      </c>
      <c r="N508" s="240" t="s">
        <v>2645</v>
      </c>
      <c r="O508" s="241"/>
      <c r="P508" s="205">
        <v>3</v>
      </c>
      <c r="Q508" s="309" t="s">
        <v>2646</v>
      </c>
      <c r="R508" s="309" t="s">
        <v>2644</v>
      </c>
      <c r="S508" s="206">
        <v>14</v>
      </c>
      <c r="T508" s="243">
        <v>1</v>
      </c>
      <c r="U508" s="243" t="s">
        <v>2722</v>
      </c>
      <c r="V508" s="253">
        <v>9.37</v>
      </c>
      <c r="W508" s="566">
        <v>33731.18</v>
      </c>
      <c r="X508" s="567">
        <v>3373.1180000000004</v>
      </c>
      <c r="Y508" s="568">
        <v>0.1</v>
      </c>
    </row>
    <row r="509" spans="1:25" s="157" customFormat="1" ht="12.75" thickBot="1" thickTop="1">
      <c r="A509" s="158" t="s">
        <v>865</v>
      </c>
      <c r="B509" s="160"/>
      <c r="C509" s="159"/>
      <c r="D509" s="159"/>
      <c r="E509" s="159"/>
      <c r="F509" s="161"/>
      <c r="G509" s="162"/>
      <c r="H509" s="162"/>
      <c r="I509" s="163"/>
      <c r="J509" s="164"/>
      <c r="K509" s="340"/>
      <c r="L509" s="165"/>
      <c r="M509" s="165"/>
      <c r="N509" s="166"/>
      <c r="O509" s="161"/>
      <c r="P509" s="298"/>
      <c r="Q509" s="166"/>
      <c r="R509" s="166"/>
      <c r="S509" s="167"/>
      <c r="T509" s="165"/>
      <c r="U509" s="165"/>
      <c r="V509" s="168"/>
      <c r="W509" s="621"/>
      <c r="X509" s="621"/>
      <c r="Y509" s="622"/>
    </row>
    <row r="510" spans="1:25" s="157" customFormat="1" ht="57" thickTop="1">
      <c r="A510" s="519" t="s">
        <v>2713</v>
      </c>
      <c r="B510" s="407"/>
      <c r="C510" s="407"/>
      <c r="D510" s="407"/>
      <c r="E510" s="407"/>
      <c r="F510" s="419"/>
      <c r="G510" s="416" t="s">
        <v>512</v>
      </c>
      <c r="H510" s="416" t="s">
        <v>1359</v>
      </c>
      <c r="I510" s="515" t="s">
        <v>866</v>
      </c>
      <c r="J510" s="436">
        <v>2</v>
      </c>
      <c r="K510" s="517">
        <v>5</v>
      </c>
      <c r="L510" s="185" t="s">
        <v>513</v>
      </c>
      <c r="M510" s="185" t="s">
        <v>1360</v>
      </c>
      <c r="N510" s="240" t="s">
        <v>2737</v>
      </c>
      <c r="O510" s="204"/>
      <c r="P510" s="205">
        <v>1</v>
      </c>
      <c r="Q510" s="309" t="s">
        <v>867</v>
      </c>
      <c r="R510" s="309" t="s">
        <v>868</v>
      </c>
      <c r="S510" s="206">
        <v>5</v>
      </c>
      <c r="T510" s="185">
        <v>1</v>
      </c>
      <c r="U510" s="185" t="s">
        <v>2740</v>
      </c>
      <c r="V510" s="207">
        <v>9.37</v>
      </c>
      <c r="W510" s="564">
        <v>7.9645</v>
      </c>
      <c r="X510" s="564">
        <v>0.7964500000000001</v>
      </c>
      <c r="Y510" s="571">
        <v>0.1</v>
      </c>
    </row>
    <row r="511" spans="1:25" s="157" customFormat="1" ht="57" thickBot="1">
      <c r="A511" s="520"/>
      <c r="B511" s="409"/>
      <c r="C511" s="409"/>
      <c r="D511" s="409"/>
      <c r="E511" s="409"/>
      <c r="F511" s="421"/>
      <c r="G511" s="418"/>
      <c r="H511" s="418"/>
      <c r="I511" s="516"/>
      <c r="J511" s="438"/>
      <c r="K511" s="518"/>
      <c r="L511" s="185" t="s">
        <v>514</v>
      </c>
      <c r="M511" s="185" t="s">
        <v>1361</v>
      </c>
      <c r="N511" s="240" t="s">
        <v>869</v>
      </c>
      <c r="O511" s="204">
        <v>588</v>
      </c>
      <c r="P511" s="205">
        <v>3</v>
      </c>
      <c r="Q511" s="309" t="s">
        <v>867</v>
      </c>
      <c r="R511" s="309" t="s">
        <v>868</v>
      </c>
      <c r="S511" s="206">
        <v>5</v>
      </c>
      <c r="T511" s="185">
        <v>1</v>
      </c>
      <c r="U511" s="185" t="s">
        <v>2722</v>
      </c>
      <c r="V511" s="207">
        <v>9.37</v>
      </c>
      <c r="W511" s="564">
        <v>7546.85</v>
      </c>
      <c r="X511" s="564">
        <v>754.685</v>
      </c>
      <c r="Y511" s="571">
        <v>0.1</v>
      </c>
    </row>
    <row r="512" spans="1:25" s="157" customFormat="1" ht="12.75" thickBot="1" thickTop="1">
      <c r="A512" s="158" t="s">
        <v>870</v>
      </c>
      <c r="B512" s="160"/>
      <c r="C512" s="159"/>
      <c r="D512" s="159"/>
      <c r="E512" s="159"/>
      <c r="F512" s="161"/>
      <c r="G512" s="162"/>
      <c r="H512" s="162"/>
      <c r="I512" s="163"/>
      <c r="J512" s="164"/>
      <c r="K512" s="340"/>
      <c r="L512" s="165"/>
      <c r="M512" s="165"/>
      <c r="N512" s="166"/>
      <c r="O512" s="161"/>
      <c r="P512" s="298"/>
      <c r="Q512" s="166"/>
      <c r="R512" s="166"/>
      <c r="S512" s="167"/>
      <c r="T512" s="165"/>
      <c r="U512" s="165"/>
      <c r="V512" s="168"/>
      <c r="W512" s="621"/>
      <c r="X512" s="621"/>
      <c r="Y512" s="622"/>
    </row>
    <row r="513" spans="1:25" s="157" customFormat="1" ht="23.25" thickTop="1">
      <c r="A513" s="476" t="s">
        <v>2236</v>
      </c>
      <c r="B513" s="410"/>
      <c r="C513" s="412" t="s">
        <v>2246</v>
      </c>
      <c r="D513" s="410"/>
      <c r="E513" s="412" t="s">
        <v>2715</v>
      </c>
      <c r="F513" s="419" t="s">
        <v>2716</v>
      </c>
      <c r="G513" s="416" t="s">
        <v>515</v>
      </c>
      <c r="H513" s="416" t="s">
        <v>1362</v>
      </c>
      <c r="I513" s="463" t="s">
        <v>871</v>
      </c>
      <c r="J513" s="436">
        <v>8</v>
      </c>
      <c r="K513" s="307">
        <v>5</v>
      </c>
      <c r="L513" s="176" t="s">
        <v>516</v>
      </c>
      <c r="M513" s="176" t="s">
        <v>1363</v>
      </c>
      <c r="N513" s="170" t="s">
        <v>2737</v>
      </c>
      <c r="O513" s="201" t="s">
        <v>2248</v>
      </c>
      <c r="P513" s="172">
        <v>1</v>
      </c>
      <c r="Q513" s="292" t="s">
        <v>872</v>
      </c>
      <c r="R513" s="292" t="s">
        <v>873</v>
      </c>
      <c r="S513" s="222">
        <v>0</v>
      </c>
      <c r="T513" s="223">
        <v>1</v>
      </c>
      <c r="U513" s="176" t="s">
        <v>2740</v>
      </c>
      <c r="V513" s="175">
        <v>9.37</v>
      </c>
      <c r="W513" s="580">
        <v>0</v>
      </c>
      <c r="X513" s="562">
        <v>0</v>
      </c>
      <c r="Y513" s="563">
        <v>0.1</v>
      </c>
    </row>
    <row r="514" spans="1:25" s="157" customFormat="1" ht="22.5">
      <c r="A514" s="477"/>
      <c r="B514" s="411"/>
      <c r="C514" s="411"/>
      <c r="D514" s="411"/>
      <c r="E514" s="411"/>
      <c r="F514" s="420"/>
      <c r="G514" s="417"/>
      <c r="H514" s="417"/>
      <c r="I514" s="464"/>
      <c r="J514" s="437"/>
      <c r="K514" s="308">
        <v>5</v>
      </c>
      <c r="L514" s="191" t="s">
        <v>517</v>
      </c>
      <c r="M514" s="191" t="s">
        <v>1364</v>
      </c>
      <c r="N514" s="203" t="s">
        <v>2249</v>
      </c>
      <c r="O514" s="241">
        <v>189</v>
      </c>
      <c r="P514" s="205">
        <v>3</v>
      </c>
      <c r="Q514" s="309" t="s">
        <v>872</v>
      </c>
      <c r="R514" s="309" t="s">
        <v>873</v>
      </c>
      <c r="S514" s="206">
        <v>0</v>
      </c>
      <c r="T514" s="242">
        <v>1</v>
      </c>
      <c r="U514" s="191" t="s">
        <v>2722</v>
      </c>
      <c r="V514" s="207">
        <v>9.37</v>
      </c>
      <c r="W514" s="581">
        <v>0</v>
      </c>
      <c r="X514" s="567">
        <v>0</v>
      </c>
      <c r="Y514" s="571">
        <v>0.1</v>
      </c>
    </row>
    <row r="515" spans="1:25" s="157" customFormat="1" ht="22.5">
      <c r="A515" s="477"/>
      <c r="B515" s="411"/>
      <c r="C515" s="411"/>
      <c r="D515" s="411"/>
      <c r="E515" s="411"/>
      <c r="F515" s="420"/>
      <c r="G515" s="417"/>
      <c r="H515" s="417"/>
      <c r="I515" s="464"/>
      <c r="J515" s="437"/>
      <c r="K515" s="308">
        <v>5</v>
      </c>
      <c r="L515" s="191" t="s">
        <v>518</v>
      </c>
      <c r="M515" s="191" t="s">
        <v>1365</v>
      </c>
      <c r="N515" s="203" t="s">
        <v>2250</v>
      </c>
      <c r="O515" s="241">
        <v>193</v>
      </c>
      <c r="P515" s="205">
        <v>3</v>
      </c>
      <c r="Q515" s="309" t="s">
        <v>872</v>
      </c>
      <c r="R515" s="309" t="s">
        <v>873</v>
      </c>
      <c r="S515" s="206">
        <v>0</v>
      </c>
      <c r="T515" s="242">
        <v>1</v>
      </c>
      <c r="U515" s="191" t="s">
        <v>2722</v>
      </c>
      <c r="V515" s="207">
        <v>9.37</v>
      </c>
      <c r="W515" s="581">
        <v>0</v>
      </c>
      <c r="X515" s="566">
        <v>0</v>
      </c>
      <c r="Y515" s="571">
        <v>0.1</v>
      </c>
    </row>
    <row r="516" spans="1:25" s="157" customFormat="1" ht="33.75">
      <c r="A516" s="477"/>
      <c r="B516" s="411"/>
      <c r="C516" s="411"/>
      <c r="D516" s="411"/>
      <c r="E516" s="411"/>
      <c r="F516" s="420"/>
      <c r="G516" s="417"/>
      <c r="H516" s="417"/>
      <c r="I516" s="464"/>
      <c r="J516" s="437"/>
      <c r="K516" s="308">
        <v>5</v>
      </c>
      <c r="L516" s="191" t="s">
        <v>519</v>
      </c>
      <c r="M516" s="191" t="s">
        <v>1366</v>
      </c>
      <c r="N516" s="262" t="s">
        <v>2242</v>
      </c>
      <c r="O516" s="241"/>
      <c r="P516" s="205">
        <v>10</v>
      </c>
      <c r="Q516" s="309" t="s">
        <v>872</v>
      </c>
      <c r="R516" s="309" t="s">
        <v>873</v>
      </c>
      <c r="S516" s="206">
        <v>0</v>
      </c>
      <c r="T516" s="242">
        <v>1</v>
      </c>
      <c r="U516" s="191" t="s">
        <v>2722</v>
      </c>
      <c r="V516" s="207">
        <v>9.37</v>
      </c>
      <c r="W516" s="581">
        <v>0</v>
      </c>
      <c r="X516" s="566">
        <v>0</v>
      </c>
      <c r="Y516" s="571">
        <v>0.1</v>
      </c>
    </row>
    <row r="517" spans="1:25" s="157" customFormat="1" ht="33.75">
      <c r="A517" s="477"/>
      <c r="B517" s="411"/>
      <c r="C517" s="411"/>
      <c r="D517" s="411"/>
      <c r="E517" s="411"/>
      <c r="F517" s="420"/>
      <c r="G517" s="417"/>
      <c r="H517" s="417"/>
      <c r="I517" s="464"/>
      <c r="J517" s="437"/>
      <c r="K517" s="308">
        <v>5</v>
      </c>
      <c r="L517" s="191" t="s">
        <v>520</v>
      </c>
      <c r="M517" s="191" t="s">
        <v>1367</v>
      </c>
      <c r="N517" s="240" t="s">
        <v>874</v>
      </c>
      <c r="O517" s="241">
        <v>194</v>
      </c>
      <c r="P517" s="205">
        <v>10</v>
      </c>
      <c r="Q517" s="309" t="s">
        <v>872</v>
      </c>
      <c r="R517" s="309" t="s">
        <v>873</v>
      </c>
      <c r="S517" s="206">
        <v>0</v>
      </c>
      <c r="T517" s="242">
        <v>1</v>
      </c>
      <c r="U517" s="191" t="s">
        <v>2722</v>
      </c>
      <c r="V517" s="207">
        <v>9.37</v>
      </c>
      <c r="W517" s="581">
        <v>0</v>
      </c>
      <c r="X517" s="566">
        <v>0</v>
      </c>
      <c r="Y517" s="571">
        <v>0.1</v>
      </c>
    </row>
    <row r="518" spans="1:25" s="157" customFormat="1" ht="56.25">
      <c r="A518" s="477"/>
      <c r="B518" s="411"/>
      <c r="C518" s="411"/>
      <c r="D518" s="411"/>
      <c r="E518" s="411"/>
      <c r="F518" s="420"/>
      <c r="G518" s="417"/>
      <c r="H518" s="417"/>
      <c r="I518" s="464"/>
      <c r="J518" s="437"/>
      <c r="K518" s="308">
        <v>5</v>
      </c>
      <c r="L518" s="191" t="s">
        <v>521</v>
      </c>
      <c r="M518" s="191" t="s">
        <v>1368</v>
      </c>
      <c r="N518" s="240" t="s">
        <v>875</v>
      </c>
      <c r="O518" s="204" t="s">
        <v>2252</v>
      </c>
      <c r="P518" s="205">
        <v>3</v>
      </c>
      <c r="Q518" s="309" t="s">
        <v>872</v>
      </c>
      <c r="R518" s="309" t="s">
        <v>873</v>
      </c>
      <c r="S518" s="206">
        <v>0</v>
      </c>
      <c r="T518" s="242">
        <v>1</v>
      </c>
      <c r="U518" s="191" t="s">
        <v>2722</v>
      </c>
      <c r="V518" s="207">
        <v>9.37</v>
      </c>
      <c r="W518" s="581">
        <v>0</v>
      </c>
      <c r="X518" s="566">
        <v>0</v>
      </c>
      <c r="Y518" s="571">
        <v>0.1</v>
      </c>
    </row>
    <row r="519" spans="1:25" s="157" customFormat="1" ht="90">
      <c r="A519" s="477"/>
      <c r="B519" s="411"/>
      <c r="C519" s="411"/>
      <c r="D519" s="411"/>
      <c r="E519" s="411"/>
      <c r="F519" s="420"/>
      <c r="G519" s="417"/>
      <c r="H519" s="417"/>
      <c r="I519" s="464"/>
      <c r="J519" s="437"/>
      <c r="K519" s="308">
        <v>5</v>
      </c>
      <c r="L519" s="191" t="s">
        <v>522</v>
      </c>
      <c r="M519" s="191" t="s">
        <v>1369</v>
      </c>
      <c r="N519" s="240" t="s">
        <v>876</v>
      </c>
      <c r="O519" s="241" t="s">
        <v>2252</v>
      </c>
      <c r="P519" s="205">
        <v>3</v>
      </c>
      <c r="Q519" s="309" t="s">
        <v>872</v>
      </c>
      <c r="R519" s="251" t="s">
        <v>877</v>
      </c>
      <c r="S519" s="189">
        <v>0</v>
      </c>
      <c r="T519" s="242">
        <v>1</v>
      </c>
      <c r="U519" s="191" t="s">
        <v>2722</v>
      </c>
      <c r="V519" s="207">
        <v>9.37</v>
      </c>
      <c r="W519" s="581">
        <v>0</v>
      </c>
      <c r="X519" s="566">
        <v>0</v>
      </c>
      <c r="Y519" s="571">
        <v>0.1</v>
      </c>
    </row>
    <row r="520" spans="1:25" s="157" customFormat="1" ht="241.5" customHeight="1">
      <c r="A520" s="477"/>
      <c r="B520" s="411"/>
      <c r="C520" s="411"/>
      <c r="D520" s="411"/>
      <c r="E520" s="411"/>
      <c r="F520" s="420"/>
      <c r="G520" s="417"/>
      <c r="H520" s="417"/>
      <c r="I520" s="464"/>
      <c r="J520" s="437"/>
      <c r="K520" s="308">
        <v>5</v>
      </c>
      <c r="L520" s="191" t="s">
        <v>523</v>
      </c>
      <c r="M520" s="191" t="s">
        <v>1370</v>
      </c>
      <c r="N520" s="203" t="s">
        <v>878</v>
      </c>
      <c r="O520" s="241">
        <v>199</v>
      </c>
      <c r="P520" s="205">
        <v>3</v>
      </c>
      <c r="Q520" s="309" t="s">
        <v>872</v>
      </c>
      <c r="R520" s="309" t="s">
        <v>873</v>
      </c>
      <c r="S520" s="206">
        <v>0</v>
      </c>
      <c r="T520" s="242">
        <v>1</v>
      </c>
      <c r="U520" s="191" t="s">
        <v>2722</v>
      </c>
      <c r="V520" s="207">
        <v>9.37</v>
      </c>
      <c r="W520" s="581">
        <v>0</v>
      </c>
      <c r="X520" s="566">
        <v>0</v>
      </c>
      <c r="Y520" s="571">
        <v>0.6</v>
      </c>
    </row>
    <row r="521" spans="1:25" s="157" customFormat="1" ht="23.25" thickBot="1">
      <c r="A521" s="477"/>
      <c r="B521" s="411"/>
      <c r="C521" s="411"/>
      <c r="D521" s="411"/>
      <c r="E521" s="411"/>
      <c r="F521" s="420"/>
      <c r="G521" s="417"/>
      <c r="H521" s="417"/>
      <c r="I521" s="464"/>
      <c r="J521" s="437"/>
      <c r="K521" s="308">
        <v>5</v>
      </c>
      <c r="L521" s="191" t="s">
        <v>524</v>
      </c>
      <c r="M521" s="191" t="s">
        <v>1371</v>
      </c>
      <c r="N521" s="203" t="s">
        <v>2254</v>
      </c>
      <c r="O521" s="241">
        <v>199</v>
      </c>
      <c r="P521" s="205">
        <v>10</v>
      </c>
      <c r="Q521" s="309" t="s">
        <v>872</v>
      </c>
      <c r="R521" s="309" t="s">
        <v>873</v>
      </c>
      <c r="S521" s="206">
        <v>0</v>
      </c>
      <c r="T521" s="242">
        <v>1</v>
      </c>
      <c r="U521" s="191" t="s">
        <v>2722</v>
      </c>
      <c r="V521" s="207">
        <v>9.37</v>
      </c>
      <c r="W521" s="581">
        <v>0</v>
      </c>
      <c r="X521" s="566">
        <v>0</v>
      </c>
      <c r="Y521" s="571">
        <v>0.6</v>
      </c>
    </row>
    <row r="522" spans="1:25" s="157" customFormat="1" ht="12.75" thickBot="1" thickTop="1">
      <c r="A522" s="328" t="s">
        <v>879</v>
      </c>
      <c r="B522" s="329"/>
      <c r="C522" s="329"/>
      <c r="D522" s="329"/>
      <c r="E522" s="329"/>
      <c r="F522" s="330"/>
      <c r="G522" s="331"/>
      <c r="H522" s="331"/>
      <c r="I522" s="333"/>
      <c r="J522" s="332"/>
      <c r="K522" s="334"/>
      <c r="L522" s="335"/>
      <c r="M522" s="335"/>
      <c r="N522" s="337"/>
      <c r="O522" s="330"/>
      <c r="P522" s="336"/>
      <c r="Q522" s="337"/>
      <c r="R522" s="337"/>
      <c r="S522" s="338"/>
      <c r="T522" s="335"/>
      <c r="U522" s="335"/>
      <c r="V522" s="339"/>
      <c r="W522" s="548"/>
      <c r="X522" s="548"/>
      <c r="Y522" s="549"/>
    </row>
    <row r="523" spans="1:25" s="157" customFormat="1" ht="12.75" thickBot="1" thickTop="1">
      <c r="A523" s="158" t="s">
        <v>880</v>
      </c>
      <c r="B523" s="159"/>
      <c r="C523" s="159"/>
      <c r="D523" s="159"/>
      <c r="E523" s="159"/>
      <c r="F523" s="161"/>
      <c r="G523" s="162"/>
      <c r="H523" s="162"/>
      <c r="I523" s="163"/>
      <c r="J523" s="164"/>
      <c r="K523" s="343"/>
      <c r="L523" s="165"/>
      <c r="M523" s="165"/>
      <c r="N523" s="166"/>
      <c r="O523" s="161"/>
      <c r="P523" s="165"/>
      <c r="Q523" s="166"/>
      <c r="R523" s="166"/>
      <c r="S523" s="167"/>
      <c r="T523" s="165"/>
      <c r="U523" s="165"/>
      <c r="V523" s="168"/>
      <c r="W523" s="621"/>
      <c r="X523" s="621"/>
      <c r="Y523" s="622"/>
    </row>
    <row r="524" spans="1:25" s="157" customFormat="1" ht="34.5" thickTop="1">
      <c r="A524" s="504" t="s">
        <v>2713</v>
      </c>
      <c r="B524" s="419"/>
      <c r="C524" s="407" t="s">
        <v>2591</v>
      </c>
      <c r="D524" s="419"/>
      <c r="E524" s="407" t="s">
        <v>2715</v>
      </c>
      <c r="F524" s="419" t="s">
        <v>2716</v>
      </c>
      <c r="G524" s="416" t="s">
        <v>525</v>
      </c>
      <c r="H524" s="416" t="s">
        <v>1372</v>
      </c>
      <c r="I524" s="515" t="s">
        <v>881</v>
      </c>
      <c r="J524" s="436">
        <v>2</v>
      </c>
      <c r="K524" s="307">
        <v>7</v>
      </c>
      <c r="L524" s="169" t="s">
        <v>526</v>
      </c>
      <c r="M524" s="169" t="s">
        <v>1373</v>
      </c>
      <c r="N524" s="170" t="s">
        <v>2737</v>
      </c>
      <c r="O524" s="201"/>
      <c r="P524" s="172">
        <v>1</v>
      </c>
      <c r="Q524" s="309" t="s">
        <v>882</v>
      </c>
      <c r="R524" s="292"/>
      <c r="S524" s="202">
        <v>0</v>
      </c>
      <c r="T524" s="169">
        <v>1</v>
      </c>
      <c r="U524" s="169" t="s">
        <v>2740</v>
      </c>
      <c r="V524" s="175">
        <v>9.37</v>
      </c>
      <c r="W524" s="562">
        <v>0</v>
      </c>
      <c r="X524" s="562">
        <v>0</v>
      </c>
      <c r="Y524" s="563">
        <v>0.1</v>
      </c>
    </row>
    <row r="525" spans="1:25" s="157" customFormat="1" ht="45">
      <c r="A525" s="496"/>
      <c r="B525" s="420"/>
      <c r="C525" s="408"/>
      <c r="D525" s="420"/>
      <c r="E525" s="408"/>
      <c r="F525" s="420"/>
      <c r="G525" s="417"/>
      <c r="H525" s="417"/>
      <c r="I525" s="493"/>
      <c r="J525" s="437"/>
      <c r="K525" s="308">
        <v>7</v>
      </c>
      <c r="L525" s="243" t="s">
        <v>527</v>
      </c>
      <c r="M525" s="243" t="s">
        <v>1374</v>
      </c>
      <c r="N525" s="240" t="s">
        <v>2596</v>
      </c>
      <c r="O525" s="241">
        <v>581</v>
      </c>
      <c r="P525" s="205">
        <v>3</v>
      </c>
      <c r="Q525" s="309" t="s">
        <v>882</v>
      </c>
      <c r="R525" s="309" t="s">
        <v>883</v>
      </c>
      <c r="S525" s="206">
        <v>0</v>
      </c>
      <c r="T525" s="243">
        <v>1</v>
      </c>
      <c r="U525" s="243" t="s">
        <v>2722</v>
      </c>
      <c r="V525" s="253">
        <v>9.37</v>
      </c>
      <c r="W525" s="566">
        <v>0</v>
      </c>
      <c r="X525" s="567">
        <v>0</v>
      </c>
      <c r="Y525" s="568">
        <v>0.1</v>
      </c>
    </row>
    <row r="526" spans="1:25" s="157" customFormat="1" ht="56.25">
      <c r="A526" s="496"/>
      <c r="B526" s="420"/>
      <c r="C526" s="408"/>
      <c r="D526" s="420"/>
      <c r="E526" s="408"/>
      <c r="F526" s="420"/>
      <c r="G526" s="417"/>
      <c r="H526" s="417"/>
      <c r="I526" s="493"/>
      <c r="J526" s="437"/>
      <c r="K526" s="308">
        <v>7</v>
      </c>
      <c r="L526" s="185" t="s">
        <v>528</v>
      </c>
      <c r="M526" s="185" t="s">
        <v>1375</v>
      </c>
      <c r="N526" s="240" t="s">
        <v>2597</v>
      </c>
      <c r="O526" s="204">
        <v>582</v>
      </c>
      <c r="P526" s="205">
        <v>3</v>
      </c>
      <c r="Q526" s="309" t="s">
        <v>884</v>
      </c>
      <c r="R526" s="309"/>
      <c r="S526" s="206">
        <v>0</v>
      </c>
      <c r="T526" s="185">
        <v>1</v>
      </c>
      <c r="U526" s="185" t="s">
        <v>2722</v>
      </c>
      <c r="V526" s="207">
        <v>9.37</v>
      </c>
      <c r="W526" s="564">
        <v>0</v>
      </c>
      <c r="X526" s="566">
        <v>0</v>
      </c>
      <c r="Y526" s="571">
        <v>0.1</v>
      </c>
    </row>
    <row r="527" spans="1:25" s="157" customFormat="1" ht="45">
      <c r="A527" s="496"/>
      <c r="B527" s="420"/>
      <c r="C527" s="408"/>
      <c r="D527" s="420"/>
      <c r="E527" s="408"/>
      <c r="F527" s="420"/>
      <c r="G527" s="417"/>
      <c r="H527" s="417"/>
      <c r="I527" s="493"/>
      <c r="J527" s="437"/>
      <c r="K527" s="308">
        <v>7</v>
      </c>
      <c r="L527" s="185" t="s">
        <v>529</v>
      </c>
      <c r="M527" s="185" t="s">
        <v>1376</v>
      </c>
      <c r="N527" s="240" t="s">
        <v>885</v>
      </c>
      <c r="O527" s="204">
        <v>583</v>
      </c>
      <c r="P527" s="205">
        <v>10</v>
      </c>
      <c r="Q527" s="309" t="s">
        <v>886</v>
      </c>
      <c r="R527" s="309"/>
      <c r="S527" s="206">
        <v>0</v>
      </c>
      <c r="T527" s="185">
        <v>1</v>
      </c>
      <c r="U527" s="185" t="s">
        <v>2722</v>
      </c>
      <c r="V527" s="207">
        <v>9.37</v>
      </c>
      <c r="W527" s="564">
        <v>0</v>
      </c>
      <c r="X527" s="564">
        <v>0</v>
      </c>
      <c r="Y527" s="571">
        <v>0.1</v>
      </c>
    </row>
    <row r="528" spans="1:25" s="157" customFormat="1" ht="33.75">
      <c r="A528" s="496"/>
      <c r="B528" s="420"/>
      <c r="C528" s="408"/>
      <c r="D528" s="420"/>
      <c r="E528" s="408"/>
      <c r="F528" s="420"/>
      <c r="G528" s="417"/>
      <c r="H528" s="417"/>
      <c r="I528" s="493"/>
      <c r="J528" s="437"/>
      <c r="K528" s="308">
        <v>7</v>
      </c>
      <c r="L528" s="185" t="s">
        <v>530</v>
      </c>
      <c r="M528" s="185" t="s">
        <v>1377</v>
      </c>
      <c r="N528" s="240" t="s">
        <v>2603</v>
      </c>
      <c r="O528" s="204">
        <v>583</v>
      </c>
      <c r="P528" s="205">
        <v>3</v>
      </c>
      <c r="Q528" s="309" t="s">
        <v>887</v>
      </c>
      <c r="R528" s="309"/>
      <c r="S528" s="206">
        <v>0</v>
      </c>
      <c r="T528" s="185">
        <v>1</v>
      </c>
      <c r="U528" s="185" t="s">
        <v>2722</v>
      </c>
      <c r="V528" s="207">
        <v>9.37</v>
      </c>
      <c r="W528" s="564">
        <v>0</v>
      </c>
      <c r="X528" s="564">
        <v>0</v>
      </c>
      <c r="Y528" s="571">
        <v>0.1</v>
      </c>
    </row>
    <row r="529" spans="1:25" s="157" customFormat="1" ht="45">
      <c r="A529" s="496"/>
      <c r="B529" s="420"/>
      <c r="C529" s="408"/>
      <c r="D529" s="420"/>
      <c r="E529" s="408"/>
      <c r="F529" s="420"/>
      <c r="G529" s="417"/>
      <c r="H529" s="417"/>
      <c r="I529" s="493"/>
      <c r="J529" s="437"/>
      <c r="K529" s="310">
        <v>7</v>
      </c>
      <c r="L529" s="185" t="s">
        <v>531</v>
      </c>
      <c r="M529" s="185" t="s">
        <v>1378</v>
      </c>
      <c r="N529" s="240" t="s">
        <v>2605</v>
      </c>
      <c r="O529" s="204">
        <v>584</v>
      </c>
      <c r="P529" s="205">
        <v>3</v>
      </c>
      <c r="Q529" s="309" t="s">
        <v>882</v>
      </c>
      <c r="R529" s="309"/>
      <c r="S529" s="206">
        <v>0</v>
      </c>
      <c r="T529" s="185">
        <v>1</v>
      </c>
      <c r="U529" s="185" t="s">
        <v>2722</v>
      </c>
      <c r="V529" s="207">
        <v>9.37</v>
      </c>
      <c r="W529" s="564">
        <v>0</v>
      </c>
      <c r="X529" s="564">
        <v>0</v>
      </c>
      <c r="Y529" s="571">
        <v>0.1</v>
      </c>
    </row>
    <row r="530" spans="1:25" s="157" customFormat="1" ht="56.25">
      <c r="A530" s="496"/>
      <c r="B530" s="420"/>
      <c r="C530" s="408"/>
      <c r="D530" s="420"/>
      <c r="E530" s="408"/>
      <c r="F530" s="420"/>
      <c r="G530" s="417"/>
      <c r="H530" s="417"/>
      <c r="I530" s="493"/>
      <c r="J530" s="437"/>
      <c r="K530" s="308">
        <v>7</v>
      </c>
      <c r="L530" s="243" t="s">
        <v>532</v>
      </c>
      <c r="M530" s="243" t="s">
        <v>1379</v>
      </c>
      <c r="N530" s="240" t="s">
        <v>2606</v>
      </c>
      <c r="O530" s="241">
        <v>586</v>
      </c>
      <c r="P530" s="205">
        <v>10</v>
      </c>
      <c r="Q530" s="309" t="s">
        <v>882</v>
      </c>
      <c r="R530" s="309"/>
      <c r="S530" s="206">
        <v>0</v>
      </c>
      <c r="T530" s="243">
        <v>1</v>
      </c>
      <c r="U530" s="243" t="s">
        <v>2722</v>
      </c>
      <c r="V530" s="253">
        <v>9.37</v>
      </c>
      <c r="W530" s="566">
        <v>0</v>
      </c>
      <c r="X530" s="567">
        <v>0</v>
      </c>
      <c r="Y530" s="568">
        <v>0.6</v>
      </c>
    </row>
    <row r="531" spans="1:25" s="157" customFormat="1" ht="33.75">
      <c r="A531" s="496"/>
      <c r="B531" s="420"/>
      <c r="C531" s="408"/>
      <c r="D531" s="420"/>
      <c r="E531" s="408"/>
      <c r="F531" s="420"/>
      <c r="G531" s="417"/>
      <c r="H531" s="417"/>
      <c r="I531" s="493"/>
      <c r="J531" s="437"/>
      <c r="K531" s="308">
        <v>7</v>
      </c>
      <c r="L531" s="185" t="s">
        <v>533</v>
      </c>
      <c r="M531" s="185" t="s">
        <v>1380</v>
      </c>
      <c r="N531" s="203" t="s">
        <v>2607</v>
      </c>
      <c r="O531" s="241">
        <v>586</v>
      </c>
      <c r="P531" s="205">
        <v>5</v>
      </c>
      <c r="Q531" s="309" t="s">
        <v>882</v>
      </c>
      <c r="R531" s="225"/>
      <c r="S531" s="206">
        <v>0</v>
      </c>
      <c r="T531" s="185">
        <v>1</v>
      </c>
      <c r="U531" s="185" t="s">
        <v>2740</v>
      </c>
      <c r="V531" s="207">
        <v>9.37</v>
      </c>
      <c r="W531" s="566">
        <v>0</v>
      </c>
      <c r="X531" s="566">
        <v>0</v>
      </c>
      <c r="Y531" s="571">
        <v>0.1</v>
      </c>
    </row>
    <row r="532" spans="1:25" s="157" customFormat="1" ht="33.75">
      <c r="A532" s="496"/>
      <c r="B532" s="420"/>
      <c r="C532" s="408"/>
      <c r="D532" s="420"/>
      <c r="E532" s="408"/>
      <c r="F532" s="420"/>
      <c r="G532" s="417"/>
      <c r="H532" s="417"/>
      <c r="I532" s="493"/>
      <c r="J532" s="437"/>
      <c r="K532" s="308">
        <v>7</v>
      </c>
      <c r="L532" s="185" t="s">
        <v>534</v>
      </c>
      <c r="M532" s="185" t="s">
        <v>1381</v>
      </c>
      <c r="N532" s="203" t="s">
        <v>2608</v>
      </c>
      <c r="O532" s="241"/>
      <c r="P532" s="205">
        <v>5</v>
      </c>
      <c r="Q532" s="309" t="s">
        <v>882</v>
      </c>
      <c r="R532" s="225"/>
      <c r="S532" s="206">
        <v>0</v>
      </c>
      <c r="T532" s="185">
        <v>1</v>
      </c>
      <c r="U532" s="185" t="s">
        <v>2722</v>
      </c>
      <c r="V532" s="207">
        <v>9.37</v>
      </c>
      <c r="W532" s="564">
        <v>0</v>
      </c>
      <c r="X532" s="566">
        <v>0</v>
      </c>
      <c r="Y532" s="571">
        <v>0.1</v>
      </c>
    </row>
    <row r="533" spans="1:25" s="157" customFormat="1" ht="67.5">
      <c r="A533" s="496"/>
      <c r="B533" s="420"/>
      <c r="C533" s="408"/>
      <c r="D533" s="420"/>
      <c r="E533" s="408"/>
      <c r="F533" s="420"/>
      <c r="G533" s="417"/>
      <c r="H533" s="417"/>
      <c r="I533" s="493"/>
      <c r="J533" s="437"/>
      <c r="K533" s="308">
        <v>7</v>
      </c>
      <c r="L533" s="185" t="s">
        <v>535</v>
      </c>
      <c r="M533" s="185" t="s">
        <v>1382</v>
      </c>
      <c r="N533" s="203" t="s">
        <v>2609</v>
      </c>
      <c r="O533" s="204">
        <v>586</v>
      </c>
      <c r="P533" s="205">
        <v>10</v>
      </c>
      <c r="Q533" s="309" t="s">
        <v>882</v>
      </c>
      <c r="R533" s="309"/>
      <c r="S533" s="206">
        <v>0</v>
      </c>
      <c r="T533" s="185">
        <v>1</v>
      </c>
      <c r="U533" s="185" t="s">
        <v>2722</v>
      </c>
      <c r="V533" s="207">
        <v>9.37</v>
      </c>
      <c r="W533" s="564">
        <v>0</v>
      </c>
      <c r="X533" s="566">
        <v>0</v>
      </c>
      <c r="Y533" s="571">
        <v>0.1</v>
      </c>
    </row>
    <row r="534" spans="1:25" s="157" customFormat="1" ht="45">
      <c r="A534" s="496"/>
      <c r="B534" s="420"/>
      <c r="C534" s="408"/>
      <c r="D534" s="420"/>
      <c r="E534" s="408"/>
      <c r="F534" s="420"/>
      <c r="G534" s="417"/>
      <c r="H534" s="417"/>
      <c r="I534" s="493"/>
      <c r="J534" s="437"/>
      <c r="K534" s="308">
        <v>7</v>
      </c>
      <c r="L534" s="185" t="s">
        <v>536</v>
      </c>
      <c r="M534" s="185" t="s">
        <v>1383</v>
      </c>
      <c r="N534" s="203" t="s">
        <v>2610</v>
      </c>
      <c r="O534" s="204">
        <v>586</v>
      </c>
      <c r="P534" s="205">
        <v>10</v>
      </c>
      <c r="Q534" s="309" t="s">
        <v>2611</v>
      </c>
      <c r="R534" s="309"/>
      <c r="S534" s="206">
        <v>0</v>
      </c>
      <c r="T534" s="185">
        <v>1</v>
      </c>
      <c r="U534" s="185" t="s">
        <v>2722</v>
      </c>
      <c r="V534" s="207">
        <v>9.37</v>
      </c>
      <c r="W534" s="564">
        <v>0</v>
      </c>
      <c r="X534" s="564">
        <v>0</v>
      </c>
      <c r="Y534" s="571">
        <v>0.1</v>
      </c>
    </row>
    <row r="535" spans="1:25" s="157" customFormat="1" ht="102" thickBot="1">
      <c r="A535" s="496"/>
      <c r="B535" s="421"/>
      <c r="C535" s="409"/>
      <c r="D535" s="421"/>
      <c r="E535" s="409"/>
      <c r="F535" s="421"/>
      <c r="G535" s="418"/>
      <c r="H535" s="418"/>
      <c r="I535" s="493"/>
      <c r="J535" s="438"/>
      <c r="K535" s="308">
        <v>7</v>
      </c>
      <c r="L535" s="185" t="s">
        <v>537</v>
      </c>
      <c r="M535" s="185" t="s">
        <v>1384</v>
      </c>
      <c r="N535" s="240" t="s">
        <v>2613</v>
      </c>
      <c r="O535" s="204">
        <v>585</v>
      </c>
      <c r="P535" s="205">
        <v>3</v>
      </c>
      <c r="Q535" s="309" t="s">
        <v>882</v>
      </c>
      <c r="R535" s="309"/>
      <c r="S535" s="206">
        <v>0</v>
      </c>
      <c r="T535" s="185">
        <v>1</v>
      </c>
      <c r="U535" s="185" t="s">
        <v>2722</v>
      </c>
      <c r="V535" s="207">
        <v>9.37</v>
      </c>
      <c r="W535" s="564">
        <v>0</v>
      </c>
      <c r="X535" s="564">
        <v>0</v>
      </c>
      <c r="Y535" s="571">
        <v>0.1</v>
      </c>
    </row>
    <row r="536" spans="1:25" s="157" customFormat="1" ht="34.5" thickTop="1">
      <c r="A536" s="504" t="s">
        <v>2713</v>
      </c>
      <c r="B536" s="419"/>
      <c r="C536" s="407" t="s">
        <v>2614</v>
      </c>
      <c r="D536" s="419"/>
      <c r="E536" s="407" t="s">
        <v>2715</v>
      </c>
      <c r="F536" s="419" t="s">
        <v>2716</v>
      </c>
      <c r="G536" s="416" t="s">
        <v>538</v>
      </c>
      <c r="H536" s="416" t="s">
        <v>1388</v>
      </c>
      <c r="I536" s="515" t="s">
        <v>888</v>
      </c>
      <c r="J536" s="436">
        <v>8</v>
      </c>
      <c r="K536" s="307">
        <v>7</v>
      </c>
      <c r="L536" s="169" t="s">
        <v>539</v>
      </c>
      <c r="M536" s="169" t="s">
        <v>1385</v>
      </c>
      <c r="N536" s="170" t="s">
        <v>2737</v>
      </c>
      <c r="O536" s="201"/>
      <c r="P536" s="172">
        <v>1</v>
      </c>
      <c r="Q536" s="292" t="s">
        <v>882</v>
      </c>
      <c r="R536" s="292"/>
      <c r="S536" s="202">
        <v>0</v>
      </c>
      <c r="T536" s="169">
        <v>1</v>
      </c>
      <c r="U536" s="169" t="s">
        <v>2740</v>
      </c>
      <c r="V536" s="175">
        <v>9.37</v>
      </c>
      <c r="W536" s="562">
        <v>0</v>
      </c>
      <c r="X536" s="562">
        <v>0</v>
      </c>
      <c r="Y536" s="563">
        <v>0.6</v>
      </c>
    </row>
    <row r="537" spans="1:25" s="157" customFormat="1" ht="248.25" customHeight="1">
      <c r="A537" s="496"/>
      <c r="B537" s="420"/>
      <c r="C537" s="408"/>
      <c r="D537" s="420"/>
      <c r="E537" s="408"/>
      <c r="F537" s="420"/>
      <c r="G537" s="417"/>
      <c r="H537" s="417"/>
      <c r="I537" s="493"/>
      <c r="J537" s="437"/>
      <c r="K537" s="308">
        <v>7</v>
      </c>
      <c r="L537" s="185" t="s">
        <v>540</v>
      </c>
      <c r="M537" s="185" t="s">
        <v>1386</v>
      </c>
      <c r="N537" s="240" t="s">
        <v>2618</v>
      </c>
      <c r="O537" s="204">
        <v>590</v>
      </c>
      <c r="P537" s="205">
        <v>3</v>
      </c>
      <c r="Q537" s="309" t="s">
        <v>882</v>
      </c>
      <c r="R537" s="309"/>
      <c r="S537" s="206">
        <v>0</v>
      </c>
      <c r="T537" s="185">
        <v>1</v>
      </c>
      <c r="U537" s="185" t="s">
        <v>2722</v>
      </c>
      <c r="V537" s="207">
        <v>9.37</v>
      </c>
      <c r="W537" s="564">
        <v>0</v>
      </c>
      <c r="X537" s="564">
        <v>0</v>
      </c>
      <c r="Y537" s="571">
        <v>0.6</v>
      </c>
    </row>
    <row r="538" spans="1:25" s="157" customFormat="1" ht="34.5" thickBot="1">
      <c r="A538" s="505"/>
      <c r="B538" s="421"/>
      <c r="C538" s="409"/>
      <c r="D538" s="421"/>
      <c r="E538" s="409"/>
      <c r="F538" s="421"/>
      <c r="G538" s="418"/>
      <c r="H538" s="418"/>
      <c r="I538" s="516"/>
      <c r="J538" s="437"/>
      <c r="K538" s="310">
        <v>7</v>
      </c>
      <c r="L538" s="185" t="s">
        <v>541</v>
      </c>
      <c r="M538" s="185" t="s">
        <v>1387</v>
      </c>
      <c r="N538" s="203" t="s">
        <v>2619</v>
      </c>
      <c r="O538" s="204">
        <v>590</v>
      </c>
      <c r="P538" s="205">
        <v>10</v>
      </c>
      <c r="Q538" s="309" t="s">
        <v>882</v>
      </c>
      <c r="R538" s="309"/>
      <c r="S538" s="206">
        <v>0</v>
      </c>
      <c r="T538" s="185">
        <v>1</v>
      </c>
      <c r="U538" s="185" t="s">
        <v>2722</v>
      </c>
      <c r="V538" s="207">
        <v>9.37</v>
      </c>
      <c r="W538" s="564">
        <v>0</v>
      </c>
      <c r="X538" s="564">
        <v>0</v>
      </c>
      <c r="Y538" s="571">
        <v>0.6</v>
      </c>
    </row>
    <row r="539" spans="1:25" s="157" customFormat="1" ht="23.25" thickTop="1">
      <c r="A539" s="476" t="s">
        <v>2713</v>
      </c>
      <c r="B539" s="410"/>
      <c r="C539" s="412">
        <v>591</v>
      </c>
      <c r="D539" s="410"/>
      <c r="E539" s="412" t="s">
        <v>2715</v>
      </c>
      <c r="F539" s="419" t="s">
        <v>2716</v>
      </c>
      <c r="G539" s="416" t="s">
        <v>542</v>
      </c>
      <c r="H539" s="416" t="s">
        <v>1389</v>
      </c>
      <c r="I539" s="463" t="s">
        <v>2621</v>
      </c>
      <c r="J539" s="436">
        <v>14</v>
      </c>
      <c r="K539" s="307">
        <v>7</v>
      </c>
      <c r="L539" s="169" t="s">
        <v>543</v>
      </c>
      <c r="M539" s="169" t="s">
        <v>1390</v>
      </c>
      <c r="N539" s="170" t="s">
        <v>2737</v>
      </c>
      <c r="O539" s="201">
        <v>591</v>
      </c>
      <c r="P539" s="172">
        <v>1</v>
      </c>
      <c r="Q539" s="292" t="s">
        <v>884</v>
      </c>
      <c r="R539" s="292"/>
      <c r="S539" s="202">
        <v>0</v>
      </c>
      <c r="T539" s="169">
        <v>1</v>
      </c>
      <c r="U539" s="169" t="s">
        <v>2740</v>
      </c>
      <c r="V539" s="175">
        <v>9.37</v>
      </c>
      <c r="W539" s="562">
        <v>0</v>
      </c>
      <c r="X539" s="562">
        <v>0</v>
      </c>
      <c r="Y539" s="563">
        <v>0.1</v>
      </c>
    </row>
    <row r="540" spans="1:25" s="157" customFormat="1" ht="22.5">
      <c r="A540" s="477"/>
      <c r="B540" s="411"/>
      <c r="C540" s="411"/>
      <c r="D540" s="411"/>
      <c r="E540" s="411"/>
      <c r="F540" s="420"/>
      <c r="G540" s="417"/>
      <c r="H540" s="417"/>
      <c r="I540" s="464"/>
      <c r="J540" s="437"/>
      <c r="K540" s="308">
        <v>7</v>
      </c>
      <c r="L540" s="243" t="s">
        <v>544</v>
      </c>
      <c r="M540" s="243" t="s">
        <v>1391</v>
      </c>
      <c r="N540" s="240" t="s">
        <v>2623</v>
      </c>
      <c r="O540" s="241">
        <v>591</v>
      </c>
      <c r="P540" s="205">
        <v>11</v>
      </c>
      <c r="Q540" s="309" t="s">
        <v>884</v>
      </c>
      <c r="R540" s="309"/>
      <c r="S540" s="206">
        <v>0</v>
      </c>
      <c r="T540" s="243">
        <v>1</v>
      </c>
      <c r="U540" s="243" t="s">
        <v>2722</v>
      </c>
      <c r="V540" s="253">
        <v>9.37</v>
      </c>
      <c r="W540" s="566">
        <v>0</v>
      </c>
      <c r="X540" s="567">
        <v>0</v>
      </c>
      <c r="Y540" s="568">
        <v>0.1</v>
      </c>
    </row>
    <row r="541" spans="1:25" s="157" customFormat="1" ht="34.5" thickBot="1">
      <c r="A541" s="477"/>
      <c r="B541" s="411"/>
      <c r="C541" s="411"/>
      <c r="D541" s="411"/>
      <c r="E541" s="411"/>
      <c r="F541" s="420"/>
      <c r="G541" s="418"/>
      <c r="H541" s="418"/>
      <c r="I541" s="464"/>
      <c r="J541" s="437"/>
      <c r="K541" s="344">
        <v>7</v>
      </c>
      <c r="L541" s="185" t="s">
        <v>545</v>
      </c>
      <c r="M541" s="185" t="s">
        <v>1392</v>
      </c>
      <c r="N541" s="203" t="s">
        <v>2624</v>
      </c>
      <c r="O541" s="241">
        <v>591</v>
      </c>
      <c r="P541" s="205">
        <v>10</v>
      </c>
      <c r="Q541" s="225" t="s">
        <v>884</v>
      </c>
      <c r="R541" s="225"/>
      <c r="S541" s="206">
        <v>0</v>
      </c>
      <c r="T541" s="185">
        <v>1</v>
      </c>
      <c r="U541" s="185" t="s">
        <v>2722</v>
      </c>
      <c r="V541" s="207">
        <v>9.37</v>
      </c>
      <c r="W541" s="566">
        <v>0</v>
      </c>
      <c r="X541" s="566">
        <v>0</v>
      </c>
      <c r="Y541" s="571">
        <v>0.6</v>
      </c>
    </row>
    <row r="542" spans="1:25" s="157" customFormat="1" ht="34.5" thickTop="1">
      <c r="A542" s="476" t="s">
        <v>2713</v>
      </c>
      <c r="B542" s="410"/>
      <c r="C542" s="412">
        <v>592</v>
      </c>
      <c r="D542" s="410"/>
      <c r="E542" s="412" t="s">
        <v>2715</v>
      </c>
      <c r="F542" s="419" t="s">
        <v>2716</v>
      </c>
      <c r="G542" s="416" t="s">
        <v>546</v>
      </c>
      <c r="H542" s="416" t="s">
        <v>1401</v>
      </c>
      <c r="I542" s="463" t="s">
        <v>2626</v>
      </c>
      <c r="J542" s="436">
        <v>5</v>
      </c>
      <c r="K542" s="311">
        <v>7</v>
      </c>
      <c r="L542" s="169" t="s">
        <v>547</v>
      </c>
      <c r="M542" s="169" t="s">
        <v>1393</v>
      </c>
      <c r="N542" s="170" t="s">
        <v>2737</v>
      </c>
      <c r="O542" s="201">
        <v>592</v>
      </c>
      <c r="P542" s="172">
        <v>1</v>
      </c>
      <c r="Q542" s="292" t="s">
        <v>2627</v>
      </c>
      <c r="R542" s="292" t="s">
        <v>889</v>
      </c>
      <c r="S542" s="202">
        <v>0</v>
      </c>
      <c r="T542" s="169">
        <v>1</v>
      </c>
      <c r="U542" s="169" t="s">
        <v>2740</v>
      </c>
      <c r="V542" s="175">
        <v>9.37</v>
      </c>
      <c r="W542" s="562">
        <v>0</v>
      </c>
      <c r="X542" s="562">
        <v>0</v>
      </c>
      <c r="Y542" s="563">
        <v>0.1</v>
      </c>
    </row>
    <row r="543" spans="1:25" s="157" customFormat="1" ht="33.75">
      <c r="A543" s="477"/>
      <c r="B543" s="411"/>
      <c r="C543" s="411"/>
      <c r="D543" s="411"/>
      <c r="E543" s="411"/>
      <c r="F543" s="420"/>
      <c r="G543" s="417"/>
      <c r="H543" s="417"/>
      <c r="I543" s="464"/>
      <c r="J543" s="437"/>
      <c r="K543" s="308">
        <v>7</v>
      </c>
      <c r="L543" s="243" t="s">
        <v>548</v>
      </c>
      <c r="M543" s="243" t="s">
        <v>1394</v>
      </c>
      <c r="N543" s="240" t="s">
        <v>2626</v>
      </c>
      <c r="O543" s="241">
        <v>592</v>
      </c>
      <c r="P543" s="205">
        <v>4</v>
      </c>
      <c r="Q543" s="309" t="s">
        <v>2627</v>
      </c>
      <c r="R543" s="309" t="s">
        <v>889</v>
      </c>
      <c r="S543" s="206">
        <v>0</v>
      </c>
      <c r="T543" s="243">
        <v>1</v>
      </c>
      <c r="U543" s="243" t="s">
        <v>2722</v>
      </c>
      <c r="V543" s="253">
        <v>9.37</v>
      </c>
      <c r="W543" s="566">
        <v>0</v>
      </c>
      <c r="X543" s="567">
        <v>0</v>
      </c>
      <c r="Y543" s="568">
        <v>0.1</v>
      </c>
    </row>
    <row r="544" spans="1:25" s="157" customFormat="1" ht="34.5" thickBot="1">
      <c r="A544" s="477"/>
      <c r="B544" s="411"/>
      <c r="C544" s="411"/>
      <c r="D544" s="411"/>
      <c r="E544" s="411"/>
      <c r="F544" s="420"/>
      <c r="G544" s="418"/>
      <c r="H544" s="418"/>
      <c r="I544" s="464"/>
      <c r="J544" s="437"/>
      <c r="K544" s="308">
        <v>7</v>
      </c>
      <c r="L544" s="185" t="s">
        <v>549</v>
      </c>
      <c r="M544" s="185" t="s">
        <v>1395</v>
      </c>
      <c r="N544" s="203" t="s">
        <v>2629</v>
      </c>
      <c r="O544" s="241">
        <v>592</v>
      </c>
      <c r="P544" s="205">
        <v>5</v>
      </c>
      <c r="Q544" s="225" t="s">
        <v>2630</v>
      </c>
      <c r="R544" s="225" t="s">
        <v>889</v>
      </c>
      <c r="S544" s="206">
        <v>0</v>
      </c>
      <c r="T544" s="185">
        <v>1</v>
      </c>
      <c r="U544" s="185" t="s">
        <v>2722</v>
      </c>
      <c r="V544" s="207">
        <v>9.37</v>
      </c>
      <c r="W544" s="566">
        <v>0</v>
      </c>
      <c r="X544" s="566">
        <v>0</v>
      </c>
      <c r="Y544" s="571">
        <v>0.9</v>
      </c>
    </row>
    <row r="545" spans="1:25" s="157" customFormat="1" ht="45.75" thickTop="1">
      <c r="A545" s="476" t="s">
        <v>2713</v>
      </c>
      <c r="B545" s="410"/>
      <c r="C545" s="412">
        <v>599</v>
      </c>
      <c r="D545" s="410"/>
      <c r="E545" s="412" t="s">
        <v>2715</v>
      </c>
      <c r="F545" s="419" t="s">
        <v>2716</v>
      </c>
      <c r="G545" s="416" t="s">
        <v>550</v>
      </c>
      <c r="H545" s="416" t="s">
        <v>1402</v>
      </c>
      <c r="I545" s="463" t="s">
        <v>2632</v>
      </c>
      <c r="J545" s="436">
        <v>5</v>
      </c>
      <c r="K545" s="307">
        <v>7</v>
      </c>
      <c r="L545" s="169" t="s">
        <v>551</v>
      </c>
      <c r="M545" s="169" t="s">
        <v>1396</v>
      </c>
      <c r="N545" s="170" t="s">
        <v>2737</v>
      </c>
      <c r="O545" s="201"/>
      <c r="P545" s="172">
        <v>1</v>
      </c>
      <c r="Q545" s="292" t="s">
        <v>890</v>
      </c>
      <c r="R545" s="292"/>
      <c r="S545" s="202">
        <v>0</v>
      </c>
      <c r="T545" s="169">
        <v>1</v>
      </c>
      <c r="U545" s="169" t="s">
        <v>2740</v>
      </c>
      <c r="V545" s="175">
        <v>9.37</v>
      </c>
      <c r="W545" s="562">
        <v>0</v>
      </c>
      <c r="X545" s="562">
        <v>0</v>
      </c>
      <c r="Y545" s="563">
        <v>0.1</v>
      </c>
    </row>
    <row r="546" spans="1:25" s="157" customFormat="1" ht="33.75">
      <c r="A546" s="477"/>
      <c r="B546" s="411"/>
      <c r="C546" s="411"/>
      <c r="D546" s="411"/>
      <c r="E546" s="411"/>
      <c r="F546" s="420"/>
      <c r="G546" s="417"/>
      <c r="H546" s="417"/>
      <c r="I546" s="464"/>
      <c r="J546" s="437"/>
      <c r="K546" s="308">
        <v>7</v>
      </c>
      <c r="L546" s="243" t="s">
        <v>552</v>
      </c>
      <c r="M546" s="243" t="s">
        <v>1397</v>
      </c>
      <c r="N546" s="240" t="s">
        <v>2635</v>
      </c>
      <c r="O546" s="241">
        <v>599</v>
      </c>
      <c r="P546" s="205">
        <v>3</v>
      </c>
      <c r="Q546" s="309" t="s">
        <v>891</v>
      </c>
      <c r="R546" s="309"/>
      <c r="S546" s="206">
        <v>0</v>
      </c>
      <c r="T546" s="243">
        <v>1</v>
      </c>
      <c r="U546" s="243" t="s">
        <v>2722</v>
      </c>
      <c r="V546" s="253">
        <v>9.37</v>
      </c>
      <c r="W546" s="566">
        <v>0</v>
      </c>
      <c r="X546" s="567">
        <v>0</v>
      </c>
      <c r="Y546" s="568">
        <v>0.1</v>
      </c>
    </row>
    <row r="547" spans="1:25" s="157" customFormat="1" ht="23.25" thickBot="1">
      <c r="A547" s="477"/>
      <c r="B547" s="411"/>
      <c r="C547" s="411"/>
      <c r="D547" s="411"/>
      <c r="E547" s="411"/>
      <c r="F547" s="420"/>
      <c r="G547" s="417"/>
      <c r="H547" s="417"/>
      <c r="I547" s="464"/>
      <c r="J547" s="437"/>
      <c r="K547" s="308">
        <v>7</v>
      </c>
      <c r="L547" s="243" t="s">
        <v>553</v>
      </c>
      <c r="M547" s="243" t="s">
        <v>1398</v>
      </c>
      <c r="N547" s="240" t="s">
        <v>2638</v>
      </c>
      <c r="O547" s="241">
        <v>599</v>
      </c>
      <c r="P547" s="205">
        <v>6</v>
      </c>
      <c r="Q547" s="309" t="s">
        <v>2639</v>
      </c>
      <c r="R547" s="309"/>
      <c r="S547" s="206">
        <v>0</v>
      </c>
      <c r="T547" s="243">
        <v>1</v>
      </c>
      <c r="U547" s="243" t="s">
        <v>2722</v>
      </c>
      <c r="V547" s="253">
        <v>9.37</v>
      </c>
      <c r="W547" s="566">
        <v>0</v>
      </c>
      <c r="X547" s="567">
        <v>0</v>
      </c>
      <c r="Y547" s="568">
        <v>0.1</v>
      </c>
    </row>
    <row r="548" spans="1:25" s="157" customFormat="1" ht="45.75" thickTop="1">
      <c r="A548" s="476" t="s">
        <v>2713</v>
      </c>
      <c r="B548" s="410"/>
      <c r="C548" s="412" t="s">
        <v>2640</v>
      </c>
      <c r="D548" s="410"/>
      <c r="E548" s="412" t="s">
        <v>2715</v>
      </c>
      <c r="F548" s="419" t="s">
        <v>2716</v>
      </c>
      <c r="G548" s="416" t="s">
        <v>554</v>
      </c>
      <c r="H548" s="416" t="s">
        <v>1403</v>
      </c>
      <c r="I548" s="463" t="s">
        <v>2642</v>
      </c>
      <c r="J548" s="436">
        <v>2</v>
      </c>
      <c r="K548" s="307">
        <v>7</v>
      </c>
      <c r="L548" s="169" t="s">
        <v>555</v>
      </c>
      <c r="M548" s="169" t="s">
        <v>1399</v>
      </c>
      <c r="N548" s="170" t="s">
        <v>2737</v>
      </c>
      <c r="O548" s="201" t="s">
        <v>2640</v>
      </c>
      <c r="P548" s="172">
        <v>1</v>
      </c>
      <c r="Q548" s="292" t="s">
        <v>892</v>
      </c>
      <c r="R548" s="292" t="s">
        <v>2644</v>
      </c>
      <c r="S548" s="202">
        <v>0</v>
      </c>
      <c r="T548" s="169">
        <v>1</v>
      </c>
      <c r="U548" s="169" t="s">
        <v>2740</v>
      </c>
      <c r="V548" s="175">
        <v>9.37</v>
      </c>
      <c r="W548" s="562">
        <v>0</v>
      </c>
      <c r="X548" s="562">
        <v>0</v>
      </c>
      <c r="Y548" s="563">
        <v>0.1</v>
      </c>
    </row>
    <row r="549" spans="1:25" s="157" customFormat="1" ht="45.75" thickBot="1">
      <c r="A549" s="477"/>
      <c r="B549" s="411"/>
      <c r="C549" s="411"/>
      <c r="D549" s="411"/>
      <c r="E549" s="411"/>
      <c r="F549" s="420"/>
      <c r="G549" s="417"/>
      <c r="H549" s="417"/>
      <c r="I549" s="464"/>
      <c r="J549" s="437"/>
      <c r="K549" s="308">
        <v>7</v>
      </c>
      <c r="L549" s="243" t="s">
        <v>556</v>
      </c>
      <c r="M549" s="243" t="s">
        <v>1400</v>
      </c>
      <c r="N549" s="240" t="s">
        <v>2645</v>
      </c>
      <c r="O549" s="241"/>
      <c r="P549" s="205">
        <v>3</v>
      </c>
      <c r="Q549" s="309" t="s">
        <v>2646</v>
      </c>
      <c r="R549" s="309" t="s">
        <v>2644</v>
      </c>
      <c r="S549" s="206">
        <v>0</v>
      </c>
      <c r="T549" s="243">
        <v>1</v>
      </c>
      <c r="U549" s="243" t="s">
        <v>2722</v>
      </c>
      <c r="V549" s="253">
        <v>9.37</v>
      </c>
      <c r="W549" s="566">
        <v>0</v>
      </c>
      <c r="X549" s="567">
        <v>0</v>
      </c>
      <c r="Y549" s="568">
        <v>0.1</v>
      </c>
    </row>
    <row r="550" spans="1:25" s="157" customFormat="1" ht="12.75" thickBot="1" thickTop="1">
      <c r="A550" s="158" t="s">
        <v>893</v>
      </c>
      <c r="B550" s="160"/>
      <c r="C550" s="159"/>
      <c r="D550" s="159"/>
      <c r="E550" s="159"/>
      <c r="F550" s="161"/>
      <c r="G550" s="162"/>
      <c r="H550" s="162"/>
      <c r="I550" s="163"/>
      <c r="J550" s="164"/>
      <c r="K550" s="340"/>
      <c r="L550" s="165"/>
      <c r="M550" s="165"/>
      <c r="N550" s="166"/>
      <c r="O550" s="161"/>
      <c r="P550" s="298"/>
      <c r="Q550" s="166"/>
      <c r="R550" s="166"/>
      <c r="S550" s="167"/>
      <c r="T550" s="165"/>
      <c r="U550" s="165"/>
      <c r="V550" s="168"/>
      <c r="W550" s="621"/>
      <c r="X550" s="621"/>
      <c r="Y550" s="622"/>
    </row>
    <row r="551" spans="1:25" s="157" customFormat="1" ht="57" thickTop="1">
      <c r="A551" s="519" t="s">
        <v>2713</v>
      </c>
      <c r="B551" s="407"/>
      <c r="C551" s="407"/>
      <c r="D551" s="407"/>
      <c r="E551" s="407"/>
      <c r="F551" s="419" t="s">
        <v>2716</v>
      </c>
      <c r="G551" s="416" t="s">
        <v>557</v>
      </c>
      <c r="H551" s="416" t="s">
        <v>1415</v>
      </c>
      <c r="I551" s="515" t="s">
        <v>866</v>
      </c>
      <c r="J551" s="436">
        <v>2</v>
      </c>
      <c r="K551" s="517">
        <v>7</v>
      </c>
      <c r="L551" s="185" t="s">
        <v>558</v>
      </c>
      <c r="M551" s="185" t="s">
        <v>1416</v>
      </c>
      <c r="N551" s="240" t="s">
        <v>2737</v>
      </c>
      <c r="O551" s="204"/>
      <c r="P551" s="205">
        <v>1</v>
      </c>
      <c r="Q551" s="309" t="s">
        <v>867</v>
      </c>
      <c r="R551" s="309" t="s">
        <v>868</v>
      </c>
      <c r="S551" s="206">
        <v>0</v>
      </c>
      <c r="T551" s="185">
        <v>1</v>
      </c>
      <c r="U551" s="185" t="s">
        <v>2740</v>
      </c>
      <c r="V551" s="207">
        <v>9.37</v>
      </c>
      <c r="W551" s="564">
        <v>0</v>
      </c>
      <c r="X551" s="564">
        <v>0</v>
      </c>
      <c r="Y551" s="571">
        <v>0.1</v>
      </c>
    </row>
    <row r="552" spans="1:25" s="157" customFormat="1" ht="57" thickBot="1">
      <c r="A552" s="520"/>
      <c r="B552" s="409"/>
      <c r="C552" s="409"/>
      <c r="D552" s="409"/>
      <c r="E552" s="409"/>
      <c r="F552" s="421"/>
      <c r="G552" s="418"/>
      <c r="H552" s="418"/>
      <c r="I552" s="516"/>
      <c r="J552" s="438"/>
      <c r="K552" s="518"/>
      <c r="L552" s="185" t="s">
        <v>559</v>
      </c>
      <c r="M552" s="185" t="s">
        <v>1404</v>
      </c>
      <c r="N552" s="240" t="s">
        <v>869</v>
      </c>
      <c r="O552" s="204">
        <v>588</v>
      </c>
      <c r="P552" s="205">
        <v>3</v>
      </c>
      <c r="Q552" s="309" t="s">
        <v>867</v>
      </c>
      <c r="R552" s="309" t="s">
        <v>868</v>
      </c>
      <c r="S552" s="206">
        <v>0</v>
      </c>
      <c r="T552" s="185">
        <v>1</v>
      </c>
      <c r="U552" s="185" t="s">
        <v>2722</v>
      </c>
      <c r="V552" s="207">
        <v>9.37</v>
      </c>
      <c r="W552" s="564">
        <v>0</v>
      </c>
      <c r="X552" s="564">
        <v>0</v>
      </c>
      <c r="Y552" s="571">
        <v>0.1</v>
      </c>
    </row>
    <row r="553" spans="1:25" s="157" customFormat="1" ht="12.75" thickBot="1" thickTop="1">
      <c r="A553" s="158" t="s">
        <v>894</v>
      </c>
      <c r="B553" s="160"/>
      <c r="C553" s="159"/>
      <c r="D553" s="159"/>
      <c r="E553" s="159"/>
      <c r="F553" s="161"/>
      <c r="G553" s="162"/>
      <c r="H553" s="162"/>
      <c r="I553" s="163"/>
      <c r="J553" s="164"/>
      <c r="K553" s="340"/>
      <c r="L553" s="165"/>
      <c r="M553" s="165"/>
      <c r="N553" s="166"/>
      <c r="O553" s="161"/>
      <c r="P553" s="298"/>
      <c r="Q553" s="166"/>
      <c r="R553" s="166"/>
      <c r="S553" s="167"/>
      <c r="T553" s="165"/>
      <c r="U553" s="165"/>
      <c r="V553" s="168"/>
      <c r="W553" s="621"/>
      <c r="X553" s="621"/>
      <c r="Y553" s="622"/>
    </row>
    <row r="554" spans="1:25" s="157" customFormat="1" ht="23.25" thickTop="1">
      <c r="A554" s="476" t="s">
        <v>2236</v>
      </c>
      <c r="B554" s="410"/>
      <c r="C554" s="412" t="s">
        <v>2246</v>
      </c>
      <c r="D554" s="410"/>
      <c r="E554" s="412" t="s">
        <v>2715</v>
      </c>
      <c r="F554" s="419" t="s">
        <v>2716</v>
      </c>
      <c r="G554" s="416" t="s">
        <v>560</v>
      </c>
      <c r="H554" s="416" t="s">
        <v>1414</v>
      </c>
      <c r="I554" s="463" t="s">
        <v>895</v>
      </c>
      <c r="J554" s="436">
        <v>8</v>
      </c>
      <c r="K554" s="307">
        <v>7</v>
      </c>
      <c r="L554" s="176" t="s">
        <v>561</v>
      </c>
      <c r="M554" s="176" t="s">
        <v>1405</v>
      </c>
      <c r="N554" s="170" t="s">
        <v>2737</v>
      </c>
      <c r="O554" s="201" t="s">
        <v>2248</v>
      </c>
      <c r="P554" s="172">
        <v>1</v>
      </c>
      <c r="Q554" s="292" t="s">
        <v>896</v>
      </c>
      <c r="R554" s="292"/>
      <c r="S554" s="222">
        <v>0</v>
      </c>
      <c r="T554" s="223">
        <v>1</v>
      </c>
      <c r="U554" s="176" t="s">
        <v>2740</v>
      </c>
      <c r="V554" s="175">
        <v>9.37</v>
      </c>
      <c r="W554" s="580">
        <v>0</v>
      </c>
      <c r="X554" s="562">
        <v>0</v>
      </c>
      <c r="Y554" s="563">
        <v>0.1</v>
      </c>
    </row>
    <row r="555" spans="1:25" s="157" customFormat="1" ht="22.5">
      <c r="A555" s="477"/>
      <c r="B555" s="411"/>
      <c r="C555" s="411"/>
      <c r="D555" s="411"/>
      <c r="E555" s="411"/>
      <c r="F555" s="420"/>
      <c r="G555" s="417"/>
      <c r="H555" s="417"/>
      <c r="I555" s="464"/>
      <c r="J555" s="437"/>
      <c r="K555" s="308">
        <v>7</v>
      </c>
      <c r="L555" s="191" t="s">
        <v>562</v>
      </c>
      <c r="M555" s="191" t="s">
        <v>1406</v>
      </c>
      <c r="N555" s="203" t="s">
        <v>2249</v>
      </c>
      <c r="O555" s="241">
        <v>189</v>
      </c>
      <c r="P555" s="205">
        <v>3</v>
      </c>
      <c r="Q555" s="309" t="s">
        <v>896</v>
      </c>
      <c r="R555" s="309"/>
      <c r="S555" s="206">
        <v>0</v>
      </c>
      <c r="T555" s="242">
        <v>1</v>
      </c>
      <c r="U555" s="191" t="s">
        <v>2722</v>
      </c>
      <c r="V555" s="207">
        <v>9.37</v>
      </c>
      <c r="W555" s="581">
        <v>0</v>
      </c>
      <c r="X555" s="567">
        <v>0</v>
      </c>
      <c r="Y555" s="571">
        <v>0.1</v>
      </c>
    </row>
    <row r="556" spans="1:25" s="157" customFormat="1" ht="22.5">
      <c r="A556" s="477"/>
      <c r="B556" s="411"/>
      <c r="C556" s="411"/>
      <c r="D556" s="411"/>
      <c r="E556" s="411"/>
      <c r="F556" s="420"/>
      <c r="G556" s="417"/>
      <c r="H556" s="417"/>
      <c r="I556" s="464"/>
      <c r="J556" s="437"/>
      <c r="K556" s="308">
        <v>7</v>
      </c>
      <c r="L556" s="191" t="s">
        <v>563</v>
      </c>
      <c r="M556" s="191" t="s">
        <v>1407</v>
      </c>
      <c r="N556" s="203" t="s">
        <v>2250</v>
      </c>
      <c r="O556" s="241">
        <v>193</v>
      </c>
      <c r="P556" s="205">
        <v>3</v>
      </c>
      <c r="Q556" s="309" t="s">
        <v>896</v>
      </c>
      <c r="R556" s="309"/>
      <c r="S556" s="206">
        <v>0</v>
      </c>
      <c r="T556" s="242">
        <v>1</v>
      </c>
      <c r="U556" s="191" t="s">
        <v>2722</v>
      </c>
      <c r="V556" s="207">
        <v>9.37</v>
      </c>
      <c r="W556" s="581">
        <v>0</v>
      </c>
      <c r="X556" s="566">
        <v>0</v>
      </c>
      <c r="Y556" s="571">
        <v>0.1</v>
      </c>
    </row>
    <row r="557" spans="1:25" s="157" customFormat="1" ht="33.75">
      <c r="A557" s="477"/>
      <c r="B557" s="411"/>
      <c r="C557" s="411"/>
      <c r="D557" s="411"/>
      <c r="E557" s="411"/>
      <c r="F557" s="420"/>
      <c r="G557" s="417"/>
      <c r="H557" s="417"/>
      <c r="I557" s="464"/>
      <c r="J557" s="437"/>
      <c r="K557" s="308">
        <v>7</v>
      </c>
      <c r="L557" s="191" t="s">
        <v>564</v>
      </c>
      <c r="M557" s="191" t="s">
        <v>1408</v>
      </c>
      <c r="N557" s="262" t="s">
        <v>2242</v>
      </c>
      <c r="O557" s="241"/>
      <c r="P557" s="205">
        <v>10</v>
      </c>
      <c r="Q557" s="309" t="s">
        <v>896</v>
      </c>
      <c r="R557" s="309"/>
      <c r="S557" s="206">
        <v>0</v>
      </c>
      <c r="T557" s="242">
        <v>1</v>
      </c>
      <c r="U557" s="191" t="s">
        <v>2722</v>
      </c>
      <c r="V557" s="207">
        <v>9.37</v>
      </c>
      <c r="W557" s="581">
        <v>0</v>
      </c>
      <c r="X557" s="566">
        <v>0</v>
      </c>
      <c r="Y557" s="571">
        <v>0.1</v>
      </c>
    </row>
    <row r="558" spans="1:25" s="157" customFormat="1" ht="33.75">
      <c r="A558" s="477"/>
      <c r="B558" s="411"/>
      <c r="C558" s="411"/>
      <c r="D558" s="411"/>
      <c r="E558" s="411"/>
      <c r="F558" s="420"/>
      <c r="G558" s="417"/>
      <c r="H558" s="417"/>
      <c r="I558" s="464"/>
      <c r="J558" s="437"/>
      <c r="K558" s="308">
        <v>7</v>
      </c>
      <c r="L558" s="191" t="s">
        <v>565</v>
      </c>
      <c r="M558" s="191" t="s">
        <v>1409</v>
      </c>
      <c r="N558" s="240" t="s">
        <v>2243</v>
      </c>
      <c r="O558" s="241">
        <v>194</v>
      </c>
      <c r="P558" s="205">
        <v>10</v>
      </c>
      <c r="Q558" s="309" t="s">
        <v>896</v>
      </c>
      <c r="R558" s="309"/>
      <c r="S558" s="206">
        <v>0</v>
      </c>
      <c r="T558" s="242">
        <v>1</v>
      </c>
      <c r="U558" s="191" t="s">
        <v>2722</v>
      </c>
      <c r="V558" s="207">
        <v>9.37</v>
      </c>
      <c r="W558" s="581">
        <v>0</v>
      </c>
      <c r="X558" s="566">
        <v>0</v>
      </c>
      <c r="Y558" s="571">
        <v>0.1</v>
      </c>
    </row>
    <row r="559" spans="1:25" s="157" customFormat="1" ht="56.25">
      <c r="A559" s="477"/>
      <c r="B559" s="411"/>
      <c r="C559" s="411"/>
      <c r="D559" s="411"/>
      <c r="E559" s="411"/>
      <c r="F559" s="420"/>
      <c r="G559" s="417"/>
      <c r="H559" s="417"/>
      <c r="I559" s="464"/>
      <c r="J559" s="437"/>
      <c r="K559" s="308">
        <v>7</v>
      </c>
      <c r="L559" s="191" t="s">
        <v>566</v>
      </c>
      <c r="M559" s="191" t="s">
        <v>1410</v>
      </c>
      <c r="N559" s="240" t="s">
        <v>875</v>
      </c>
      <c r="O559" s="204" t="s">
        <v>2252</v>
      </c>
      <c r="P559" s="205">
        <v>3</v>
      </c>
      <c r="Q559" s="309" t="s">
        <v>896</v>
      </c>
      <c r="R559" s="309"/>
      <c r="S559" s="206">
        <v>0</v>
      </c>
      <c r="T559" s="242">
        <v>1</v>
      </c>
      <c r="U559" s="191" t="s">
        <v>2722</v>
      </c>
      <c r="V559" s="207">
        <v>9.37</v>
      </c>
      <c r="W559" s="581">
        <v>0</v>
      </c>
      <c r="X559" s="566">
        <v>0</v>
      </c>
      <c r="Y559" s="571">
        <v>0.1</v>
      </c>
    </row>
    <row r="560" spans="1:25" s="157" customFormat="1" ht="90">
      <c r="A560" s="477"/>
      <c r="B560" s="411"/>
      <c r="C560" s="411"/>
      <c r="D560" s="411"/>
      <c r="E560" s="411"/>
      <c r="F560" s="420"/>
      <c r="G560" s="417"/>
      <c r="H560" s="417"/>
      <c r="I560" s="464"/>
      <c r="J560" s="437"/>
      <c r="K560" s="308">
        <v>7</v>
      </c>
      <c r="L560" s="191" t="s">
        <v>567</v>
      </c>
      <c r="M560" s="191" t="s">
        <v>1411</v>
      </c>
      <c r="N560" s="240" t="s">
        <v>1417</v>
      </c>
      <c r="O560" s="241" t="s">
        <v>2252</v>
      </c>
      <c r="P560" s="205">
        <v>3</v>
      </c>
      <c r="Q560" s="309" t="s">
        <v>896</v>
      </c>
      <c r="R560" s="309"/>
      <c r="S560" s="206">
        <v>0</v>
      </c>
      <c r="T560" s="242">
        <v>1</v>
      </c>
      <c r="U560" s="191" t="s">
        <v>2722</v>
      </c>
      <c r="V560" s="207">
        <v>9.37</v>
      </c>
      <c r="W560" s="581">
        <v>0</v>
      </c>
      <c r="X560" s="566">
        <v>0</v>
      </c>
      <c r="Y560" s="571">
        <v>0.1</v>
      </c>
    </row>
    <row r="561" spans="1:25" s="157" customFormat="1" ht="245.25" customHeight="1">
      <c r="A561" s="477"/>
      <c r="B561" s="411"/>
      <c r="C561" s="411"/>
      <c r="D561" s="411"/>
      <c r="E561" s="411"/>
      <c r="F561" s="420"/>
      <c r="G561" s="417"/>
      <c r="H561" s="417"/>
      <c r="I561" s="464"/>
      <c r="J561" s="437"/>
      <c r="K561" s="308">
        <v>7</v>
      </c>
      <c r="L561" s="191" t="s">
        <v>568</v>
      </c>
      <c r="M561" s="191" t="s">
        <v>1412</v>
      </c>
      <c r="N561" s="203" t="s">
        <v>897</v>
      </c>
      <c r="O561" s="241">
        <v>199</v>
      </c>
      <c r="P561" s="205">
        <v>3</v>
      </c>
      <c r="Q561" s="309" t="s">
        <v>896</v>
      </c>
      <c r="R561" s="309"/>
      <c r="S561" s="206">
        <v>0</v>
      </c>
      <c r="T561" s="242">
        <v>1</v>
      </c>
      <c r="U561" s="191" t="s">
        <v>2722</v>
      </c>
      <c r="V561" s="207">
        <v>9.37</v>
      </c>
      <c r="W561" s="581">
        <v>0</v>
      </c>
      <c r="X561" s="566">
        <v>0</v>
      </c>
      <c r="Y561" s="571">
        <v>0.6</v>
      </c>
    </row>
    <row r="562" spans="1:25" s="157" customFormat="1" ht="23.25" thickBot="1">
      <c r="A562" s="477"/>
      <c r="B562" s="411"/>
      <c r="C562" s="411"/>
      <c r="D562" s="411"/>
      <c r="E562" s="411"/>
      <c r="F562" s="420"/>
      <c r="G562" s="417"/>
      <c r="H562" s="417"/>
      <c r="I562" s="464"/>
      <c r="J562" s="437"/>
      <c r="K562" s="308">
        <v>7</v>
      </c>
      <c r="L562" s="191" t="s">
        <v>569</v>
      </c>
      <c r="M562" s="191" t="s">
        <v>1413</v>
      </c>
      <c r="N562" s="203" t="s">
        <v>2254</v>
      </c>
      <c r="O562" s="241">
        <v>199</v>
      </c>
      <c r="P562" s="205">
        <v>10</v>
      </c>
      <c r="Q562" s="309" t="s">
        <v>896</v>
      </c>
      <c r="R562" s="309"/>
      <c r="S562" s="206">
        <v>0</v>
      </c>
      <c r="T562" s="242">
        <v>1</v>
      </c>
      <c r="U562" s="191" t="s">
        <v>2722</v>
      </c>
      <c r="V562" s="207">
        <v>9.37</v>
      </c>
      <c r="W562" s="581">
        <v>0</v>
      </c>
      <c r="X562" s="566">
        <v>0</v>
      </c>
      <c r="Y562" s="571">
        <v>0.6</v>
      </c>
    </row>
    <row r="563" spans="1:25" s="157" customFormat="1" ht="12.75" thickBot="1" thickTop="1">
      <c r="A563" s="328" t="s">
        <v>898</v>
      </c>
      <c r="B563" s="329"/>
      <c r="C563" s="329"/>
      <c r="D563" s="329"/>
      <c r="E563" s="329"/>
      <c r="F563" s="330"/>
      <c r="G563" s="331"/>
      <c r="H563" s="331"/>
      <c r="I563" s="333"/>
      <c r="J563" s="332"/>
      <c r="K563" s="334"/>
      <c r="L563" s="335"/>
      <c r="M563" s="335"/>
      <c r="N563" s="337"/>
      <c r="O563" s="330"/>
      <c r="P563" s="336"/>
      <c r="Q563" s="337"/>
      <c r="R563" s="337"/>
      <c r="S563" s="338"/>
      <c r="T563" s="335"/>
      <c r="U563" s="335"/>
      <c r="V563" s="339"/>
      <c r="W563" s="548"/>
      <c r="X563" s="548"/>
      <c r="Y563" s="549"/>
    </row>
    <row r="564" spans="1:25" s="157" customFormat="1" ht="12.75" thickBot="1" thickTop="1">
      <c r="A564" s="158" t="s">
        <v>899</v>
      </c>
      <c r="B564" s="159"/>
      <c r="C564" s="159"/>
      <c r="D564" s="159"/>
      <c r="E564" s="159"/>
      <c r="F564" s="161"/>
      <c r="G564" s="162"/>
      <c r="H564" s="162"/>
      <c r="I564" s="163"/>
      <c r="J564" s="164"/>
      <c r="K564" s="343"/>
      <c r="L564" s="165"/>
      <c r="M564" s="165"/>
      <c r="N564" s="166"/>
      <c r="O564" s="161"/>
      <c r="P564" s="165"/>
      <c r="Q564" s="166"/>
      <c r="R564" s="166"/>
      <c r="S564" s="167"/>
      <c r="T564" s="165"/>
      <c r="U564" s="165"/>
      <c r="V564" s="168"/>
      <c r="W564" s="621"/>
      <c r="X564" s="621"/>
      <c r="Y564" s="622"/>
    </row>
    <row r="565" spans="1:25" s="157" customFormat="1" ht="34.5" thickTop="1">
      <c r="A565" s="504" t="s">
        <v>2713</v>
      </c>
      <c r="B565" s="419"/>
      <c r="C565" s="407" t="s">
        <v>2591</v>
      </c>
      <c r="D565" s="419"/>
      <c r="E565" s="407" t="s">
        <v>2715</v>
      </c>
      <c r="F565" s="419" t="s">
        <v>2716</v>
      </c>
      <c r="G565" s="416" t="s">
        <v>570</v>
      </c>
      <c r="H565" s="416" t="s">
        <v>1427</v>
      </c>
      <c r="I565" s="515" t="s">
        <v>2593</v>
      </c>
      <c r="J565" s="436">
        <v>2</v>
      </c>
      <c r="K565" s="307">
        <v>8</v>
      </c>
      <c r="L565" s="169" t="s">
        <v>571</v>
      </c>
      <c r="M565" s="169" t="s">
        <v>1418</v>
      </c>
      <c r="N565" s="170" t="s">
        <v>2737</v>
      </c>
      <c r="O565" s="201">
        <v>618</v>
      </c>
      <c r="P565" s="172">
        <v>1</v>
      </c>
      <c r="Q565" s="309" t="s">
        <v>900</v>
      </c>
      <c r="R565" s="292" t="s">
        <v>901</v>
      </c>
      <c r="S565" s="202">
        <f>2*(141+1)</f>
        <v>284</v>
      </c>
      <c r="T565" s="169">
        <v>1</v>
      </c>
      <c r="U565" s="169" t="s">
        <v>2740</v>
      </c>
      <c r="V565" s="175">
        <v>9.37</v>
      </c>
      <c r="W565" s="562">
        <v>452.3836</v>
      </c>
      <c r="X565" s="562">
        <v>45.23836</v>
      </c>
      <c r="Y565" s="563">
        <v>0.1</v>
      </c>
    </row>
    <row r="566" spans="1:25" s="157" customFormat="1" ht="45">
      <c r="A566" s="496"/>
      <c r="B566" s="420"/>
      <c r="C566" s="408"/>
      <c r="D566" s="420"/>
      <c r="E566" s="408"/>
      <c r="F566" s="420"/>
      <c r="G566" s="417"/>
      <c r="H566" s="417"/>
      <c r="I566" s="493"/>
      <c r="J566" s="437"/>
      <c r="K566" s="308">
        <v>8</v>
      </c>
      <c r="L566" s="243" t="s">
        <v>572</v>
      </c>
      <c r="M566" s="243" t="s">
        <v>1419</v>
      </c>
      <c r="N566" s="240" t="s">
        <v>2596</v>
      </c>
      <c r="O566" s="241">
        <v>581</v>
      </c>
      <c r="P566" s="205">
        <v>3</v>
      </c>
      <c r="Q566" s="309" t="s">
        <v>900</v>
      </c>
      <c r="R566" s="309" t="s">
        <v>901</v>
      </c>
      <c r="S566" s="206">
        <f>2*(141+1)</f>
        <v>284</v>
      </c>
      <c r="T566" s="243">
        <v>1</v>
      </c>
      <c r="U566" s="243" t="s">
        <v>2722</v>
      </c>
      <c r="V566" s="253">
        <v>9.37</v>
      </c>
      <c r="W566" s="566">
        <v>128362.32</v>
      </c>
      <c r="X566" s="567">
        <v>12836.232000000002</v>
      </c>
      <c r="Y566" s="568">
        <v>0.1</v>
      </c>
    </row>
    <row r="567" spans="1:25" s="157" customFormat="1" ht="56.25">
      <c r="A567" s="496"/>
      <c r="B567" s="420"/>
      <c r="C567" s="408"/>
      <c r="D567" s="420"/>
      <c r="E567" s="408"/>
      <c r="F567" s="420"/>
      <c r="G567" s="417"/>
      <c r="H567" s="417"/>
      <c r="I567" s="493"/>
      <c r="J567" s="437"/>
      <c r="K567" s="308">
        <v>8</v>
      </c>
      <c r="L567" s="185" t="s">
        <v>573</v>
      </c>
      <c r="M567" s="185" t="s">
        <v>1420</v>
      </c>
      <c r="N567" s="240" t="s">
        <v>2597</v>
      </c>
      <c r="O567" s="204">
        <v>582</v>
      </c>
      <c r="P567" s="205">
        <v>3</v>
      </c>
      <c r="Q567" s="309" t="s">
        <v>902</v>
      </c>
      <c r="R567" s="309" t="s">
        <v>903</v>
      </c>
      <c r="S567" s="206">
        <f>141+1</f>
        <v>142</v>
      </c>
      <c r="T567" s="185">
        <v>1</v>
      </c>
      <c r="U567" s="185" t="s">
        <v>2722</v>
      </c>
      <c r="V567" s="207">
        <v>9.37</v>
      </c>
      <c r="W567" s="564">
        <v>10722.42</v>
      </c>
      <c r="X567" s="566">
        <v>1072.242</v>
      </c>
      <c r="Y567" s="571">
        <v>0.1</v>
      </c>
    </row>
    <row r="568" spans="1:25" s="157" customFormat="1" ht="45">
      <c r="A568" s="496"/>
      <c r="B568" s="420"/>
      <c r="C568" s="408"/>
      <c r="D568" s="420"/>
      <c r="E568" s="408"/>
      <c r="F568" s="420"/>
      <c r="G568" s="417"/>
      <c r="H568" s="417"/>
      <c r="I568" s="493"/>
      <c r="J568" s="437"/>
      <c r="K568" s="308">
        <v>8</v>
      </c>
      <c r="L568" s="185" t="s">
        <v>574</v>
      </c>
      <c r="M568" s="185" t="s">
        <v>1421</v>
      </c>
      <c r="N568" s="240" t="s">
        <v>885</v>
      </c>
      <c r="O568" s="204">
        <v>583</v>
      </c>
      <c r="P568" s="205">
        <v>10</v>
      </c>
      <c r="Q568" s="309" t="s">
        <v>904</v>
      </c>
      <c r="R568" s="309" t="s">
        <v>905</v>
      </c>
      <c r="S568" s="206">
        <v>45</v>
      </c>
      <c r="T568" s="185">
        <v>1</v>
      </c>
      <c r="U568" s="185" t="s">
        <v>2722</v>
      </c>
      <c r="V568" s="207">
        <v>9.37</v>
      </c>
      <c r="W568" s="564">
        <v>423.9</v>
      </c>
      <c r="X568" s="564">
        <v>42.39</v>
      </c>
      <c r="Y568" s="571">
        <v>0.1</v>
      </c>
    </row>
    <row r="569" spans="1:25" s="157" customFormat="1" ht="45">
      <c r="A569" s="496"/>
      <c r="B569" s="420"/>
      <c r="C569" s="408"/>
      <c r="D569" s="420"/>
      <c r="E569" s="408"/>
      <c r="F569" s="420"/>
      <c r="G569" s="417"/>
      <c r="H569" s="417"/>
      <c r="I569" s="493"/>
      <c r="J569" s="437"/>
      <c r="K569" s="308">
        <v>8</v>
      </c>
      <c r="L569" s="185" t="s">
        <v>575</v>
      </c>
      <c r="M569" s="185" t="s">
        <v>1422</v>
      </c>
      <c r="N569" s="240" t="s">
        <v>2603</v>
      </c>
      <c r="O569" s="204">
        <v>583</v>
      </c>
      <c r="P569" s="205">
        <v>3</v>
      </c>
      <c r="Q569" s="309" t="s">
        <v>904</v>
      </c>
      <c r="R569" s="309" t="s">
        <v>905</v>
      </c>
      <c r="S569" s="206">
        <v>45</v>
      </c>
      <c r="T569" s="185">
        <v>1</v>
      </c>
      <c r="U569" s="185" t="s">
        <v>2722</v>
      </c>
      <c r="V569" s="207">
        <v>9.37</v>
      </c>
      <c r="W569" s="564">
        <v>45421.65</v>
      </c>
      <c r="X569" s="564">
        <v>4542.165</v>
      </c>
      <c r="Y569" s="571">
        <v>0.1</v>
      </c>
    </row>
    <row r="570" spans="1:25" s="157" customFormat="1" ht="56.25">
      <c r="A570" s="496"/>
      <c r="B570" s="420"/>
      <c r="C570" s="408"/>
      <c r="D570" s="420"/>
      <c r="E570" s="408"/>
      <c r="F570" s="420"/>
      <c r="G570" s="417"/>
      <c r="H570" s="417"/>
      <c r="I570" s="493"/>
      <c r="J570" s="437"/>
      <c r="K570" s="310">
        <v>8</v>
      </c>
      <c r="L570" s="185" t="s">
        <v>576</v>
      </c>
      <c r="M570" s="185" t="s">
        <v>1423</v>
      </c>
      <c r="N570" s="240" t="s">
        <v>2605</v>
      </c>
      <c r="O570" s="204">
        <v>584</v>
      </c>
      <c r="P570" s="205">
        <v>3</v>
      </c>
      <c r="Q570" s="309" t="s">
        <v>906</v>
      </c>
      <c r="R570" s="309" t="s">
        <v>907</v>
      </c>
      <c r="S570" s="206">
        <f>9+9</f>
        <v>18</v>
      </c>
      <c r="T570" s="185">
        <v>1</v>
      </c>
      <c r="U570" s="185" t="s">
        <v>2722</v>
      </c>
      <c r="V570" s="207">
        <v>9.37</v>
      </c>
      <c r="W570" s="564">
        <v>1018.26</v>
      </c>
      <c r="X570" s="564">
        <v>101.82600000000001</v>
      </c>
      <c r="Y570" s="571">
        <v>0.1</v>
      </c>
    </row>
    <row r="571" spans="1:25" s="157" customFormat="1" ht="33.75">
      <c r="A571" s="496"/>
      <c r="B571" s="420"/>
      <c r="C571" s="408"/>
      <c r="D571" s="420"/>
      <c r="E571" s="408"/>
      <c r="F571" s="420"/>
      <c r="G571" s="417"/>
      <c r="H571" s="417"/>
      <c r="I571" s="493"/>
      <c r="J571" s="437"/>
      <c r="K571" s="310">
        <v>8</v>
      </c>
      <c r="L571" s="243" t="s">
        <v>577</v>
      </c>
      <c r="M571" s="243" t="s">
        <v>1424</v>
      </c>
      <c r="N571" s="240" t="s">
        <v>2608</v>
      </c>
      <c r="O571" s="204"/>
      <c r="P571" s="205">
        <v>5</v>
      </c>
      <c r="Q571" s="309" t="s">
        <v>900</v>
      </c>
      <c r="R571" s="309" t="s">
        <v>901</v>
      </c>
      <c r="S571" s="206">
        <f aca="true" t="shared" si="3" ref="S571:S576">2*(141+1)</f>
        <v>284</v>
      </c>
      <c r="T571" s="185">
        <v>1</v>
      </c>
      <c r="U571" s="185" t="s">
        <v>2740</v>
      </c>
      <c r="V571" s="207"/>
      <c r="W571" s="564">
        <v>35650.52</v>
      </c>
      <c r="X571" s="564">
        <v>21390.311999999998</v>
      </c>
      <c r="Y571" s="582">
        <v>0.6</v>
      </c>
    </row>
    <row r="572" spans="1:25" s="157" customFormat="1" ht="114.75" customHeight="1">
      <c r="A572" s="496"/>
      <c r="B572" s="420"/>
      <c r="C572" s="408"/>
      <c r="D572" s="420"/>
      <c r="E572" s="408"/>
      <c r="F572" s="420"/>
      <c r="G572" s="417"/>
      <c r="H572" s="417"/>
      <c r="I572" s="493"/>
      <c r="J572" s="437"/>
      <c r="K572" s="308">
        <v>8</v>
      </c>
      <c r="L572" s="185" t="s">
        <v>578</v>
      </c>
      <c r="M572" s="185" t="s">
        <v>1425</v>
      </c>
      <c r="N572" s="203" t="s">
        <v>908</v>
      </c>
      <c r="O572" s="204">
        <v>586</v>
      </c>
      <c r="P572" s="205">
        <v>10</v>
      </c>
      <c r="Q572" s="309" t="s">
        <v>900</v>
      </c>
      <c r="R572" s="309" t="s">
        <v>909</v>
      </c>
      <c r="S572" s="206">
        <f>2*(141+1)*4</f>
        <v>1136</v>
      </c>
      <c r="T572" s="185">
        <v>1</v>
      </c>
      <c r="U572" s="185" t="s">
        <v>2722</v>
      </c>
      <c r="V572" s="207">
        <v>9.37</v>
      </c>
      <c r="W572" s="564">
        <v>45076.48</v>
      </c>
      <c r="X572" s="566">
        <v>27045.888000000003</v>
      </c>
      <c r="Y572" s="582">
        <v>0.6</v>
      </c>
    </row>
    <row r="573" spans="1:25" s="157" customFormat="1" ht="102" thickBot="1">
      <c r="A573" s="521"/>
      <c r="B573" s="421"/>
      <c r="C573" s="409"/>
      <c r="D573" s="421"/>
      <c r="E573" s="409"/>
      <c r="F573" s="421"/>
      <c r="G573" s="426"/>
      <c r="H573" s="426"/>
      <c r="I573" s="522"/>
      <c r="J573" s="523"/>
      <c r="K573" s="308">
        <v>8</v>
      </c>
      <c r="L573" s="185" t="s">
        <v>579</v>
      </c>
      <c r="M573" s="193" t="s">
        <v>1426</v>
      </c>
      <c r="N573" s="240" t="s">
        <v>2613</v>
      </c>
      <c r="O573" s="204">
        <v>585</v>
      </c>
      <c r="P573" s="205">
        <v>3</v>
      </c>
      <c r="Q573" s="309" t="s">
        <v>900</v>
      </c>
      <c r="R573" s="309" t="s">
        <v>901</v>
      </c>
      <c r="S573" s="206">
        <f t="shared" si="3"/>
        <v>284</v>
      </c>
      <c r="T573" s="185">
        <v>1</v>
      </c>
      <c r="U573" s="185" t="s">
        <v>2722</v>
      </c>
      <c r="V573" s="207">
        <v>9.37</v>
      </c>
      <c r="W573" s="564">
        <v>197939.48</v>
      </c>
      <c r="X573" s="564">
        <v>19793.948000000004</v>
      </c>
      <c r="Y573" s="571">
        <v>0.1</v>
      </c>
    </row>
    <row r="574" spans="1:25" s="157" customFormat="1" ht="34.5" thickTop="1">
      <c r="A574" s="504" t="s">
        <v>2713</v>
      </c>
      <c r="B574" s="419"/>
      <c r="C574" s="407" t="s">
        <v>2614</v>
      </c>
      <c r="D574" s="419"/>
      <c r="E574" s="407" t="s">
        <v>2715</v>
      </c>
      <c r="F574" s="419" t="s">
        <v>2716</v>
      </c>
      <c r="G574" s="416" t="s">
        <v>580</v>
      </c>
      <c r="H574" s="416" t="s">
        <v>1431</v>
      </c>
      <c r="I574" s="515" t="s">
        <v>888</v>
      </c>
      <c r="J574" s="436">
        <v>8</v>
      </c>
      <c r="K574" s="307">
        <v>8</v>
      </c>
      <c r="L574" s="169" t="s">
        <v>581</v>
      </c>
      <c r="M574" s="177" t="s">
        <v>1430</v>
      </c>
      <c r="N574" s="170" t="s">
        <v>2737</v>
      </c>
      <c r="O574" s="201"/>
      <c r="P574" s="172">
        <v>1</v>
      </c>
      <c r="Q574" s="292" t="s">
        <v>900</v>
      </c>
      <c r="R574" s="292" t="s">
        <v>901</v>
      </c>
      <c r="S574" s="202">
        <f t="shared" si="3"/>
        <v>284</v>
      </c>
      <c r="T574" s="169">
        <v>1</v>
      </c>
      <c r="U574" s="169" t="s">
        <v>2740</v>
      </c>
      <c r="V574" s="175">
        <v>9.37</v>
      </c>
      <c r="W574" s="562">
        <v>452.3836</v>
      </c>
      <c r="X574" s="562">
        <v>271.43016</v>
      </c>
      <c r="Y574" s="563">
        <v>0.6</v>
      </c>
    </row>
    <row r="575" spans="1:25" s="157" customFormat="1" ht="246.75" customHeight="1">
      <c r="A575" s="496"/>
      <c r="B575" s="420"/>
      <c r="C575" s="408"/>
      <c r="D575" s="420"/>
      <c r="E575" s="408"/>
      <c r="F575" s="420"/>
      <c r="G575" s="417"/>
      <c r="H575" s="417"/>
      <c r="I575" s="493"/>
      <c r="J575" s="437"/>
      <c r="K575" s="308">
        <v>8</v>
      </c>
      <c r="L575" s="185" t="s">
        <v>582</v>
      </c>
      <c r="M575" s="185" t="s">
        <v>1428</v>
      </c>
      <c r="N575" s="240" t="s">
        <v>2618</v>
      </c>
      <c r="O575" s="204">
        <v>590</v>
      </c>
      <c r="P575" s="205">
        <v>3</v>
      </c>
      <c r="Q575" s="309" t="s">
        <v>900</v>
      </c>
      <c r="R575" s="309" t="s">
        <v>901</v>
      </c>
      <c r="S575" s="206">
        <f t="shared" si="3"/>
        <v>284</v>
      </c>
      <c r="T575" s="185">
        <v>1</v>
      </c>
      <c r="U575" s="185" t="s">
        <v>2722</v>
      </c>
      <c r="V575" s="207">
        <v>9.37</v>
      </c>
      <c r="W575" s="564">
        <v>9119.24</v>
      </c>
      <c r="X575" s="564">
        <v>5471.544</v>
      </c>
      <c r="Y575" s="571">
        <v>0.6</v>
      </c>
    </row>
    <row r="576" spans="1:25" s="157" customFormat="1" ht="34.5" thickBot="1">
      <c r="A576" s="505"/>
      <c r="B576" s="421"/>
      <c r="C576" s="409"/>
      <c r="D576" s="421"/>
      <c r="E576" s="409"/>
      <c r="F576" s="421"/>
      <c r="G576" s="418"/>
      <c r="H576" s="418"/>
      <c r="I576" s="516"/>
      <c r="J576" s="437"/>
      <c r="K576" s="310">
        <v>8</v>
      </c>
      <c r="L576" s="185" t="s">
        <v>583</v>
      </c>
      <c r="M576" s="185" t="s">
        <v>1429</v>
      </c>
      <c r="N576" s="203" t="s">
        <v>2619</v>
      </c>
      <c r="O576" s="204">
        <v>590</v>
      </c>
      <c r="P576" s="205">
        <v>10</v>
      </c>
      <c r="Q576" s="309" t="s">
        <v>900</v>
      </c>
      <c r="R576" s="309" t="s">
        <v>901</v>
      </c>
      <c r="S576" s="206">
        <f t="shared" si="3"/>
        <v>284</v>
      </c>
      <c r="T576" s="185">
        <v>1</v>
      </c>
      <c r="U576" s="185" t="s">
        <v>2722</v>
      </c>
      <c r="V576" s="207">
        <v>9.37</v>
      </c>
      <c r="W576" s="564">
        <v>45293.74</v>
      </c>
      <c r="X576" s="564">
        <v>27176.244</v>
      </c>
      <c r="Y576" s="571">
        <v>0.6</v>
      </c>
    </row>
    <row r="577" spans="1:25" s="157" customFormat="1" ht="23.25" thickTop="1">
      <c r="A577" s="476" t="s">
        <v>2713</v>
      </c>
      <c r="B577" s="410"/>
      <c r="C577" s="412">
        <v>591</v>
      </c>
      <c r="D577" s="410"/>
      <c r="E577" s="412" t="s">
        <v>2715</v>
      </c>
      <c r="F577" s="419" t="s">
        <v>2716</v>
      </c>
      <c r="G577" s="416" t="s">
        <v>584</v>
      </c>
      <c r="H577" s="416" t="s">
        <v>1446</v>
      </c>
      <c r="I577" s="463" t="s">
        <v>2621</v>
      </c>
      <c r="J577" s="436">
        <v>14</v>
      </c>
      <c r="K577" s="307">
        <v>8</v>
      </c>
      <c r="L577" s="169" t="s">
        <v>585</v>
      </c>
      <c r="M577" s="169" t="s">
        <v>1432</v>
      </c>
      <c r="N577" s="170" t="s">
        <v>2737</v>
      </c>
      <c r="O577" s="201">
        <v>591</v>
      </c>
      <c r="P577" s="172">
        <v>1</v>
      </c>
      <c r="Q577" s="292" t="s">
        <v>902</v>
      </c>
      <c r="R577" s="292" t="s">
        <v>903</v>
      </c>
      <c r="S577" s="202">
        <f>141+1</f>
        <v>142</v>
      </c>
      <c r="T577" s="169">
        <v>1</v>
      </c>
      <c r="U577" s="169" t="s">
        <v>2740</v>
      </c>
      <c r="V577" s="175">
        <v>9.37</v>
      </c>
      <c r="W577" s="562">
        <v>226.1918</v>
      </c>
      <c r="X577" s="562">
        <v>22.61918</v>
      </c>
      <c r="Y577" s="563">
        <v>0.1</v>
      </c>
    </row>
    <row r="578" spans="1:25" s="157" customFormat="1" ht="22.5">
      <c r="A578" s="477"/>
      <c r="B578" s="411"/>
      <c r="C578" s="411"/>
      <c r="D578" s="411"/>
      <c r="E578" s="411"/>
      <c r="F578" s="420"/>
      <c r="G578" s="417"/>
      <c r="H578" s="417"/>
      <c r="I578" s="464"/>
      <c r="J578" s="437"/>
      <c r="K578" s="308">
        <v>8</v>
      </c>
      <c r="L578" s="243" t="s">
        <v>586</v>
      </c>
      <c r="M578" s="243" t="s">
        <v>1433</v>
      </c>
      <c r="N578" s="240" t="s">
        <v>2623</v>
      </c>
      <c r="O578" s="241">
        <v>591</v>
      </c>
      <c r="P578" s="205">
        <v>11</v>
      </c>
      <c r="Q578" s="309" t="s">
        <v>902</v>
      </c>
      <c r="R578" s="309" t="s">
        <v>903</v>
      </c>
      <c r="S578" s="206">
        <f>141+1</f>
        <v>142</v>
      </c>
      <c r="T578" s="243">
        <v>1</v>
      </c>
      <c r="U578" s="243" t="s">
        <v>2722</v>
      </c>
      <c r="V578" s="253">
        <v>9.37</v>
      </c>
      <c r="W578" s="566">
        <v>1337.64</v>
      </c>
      <c r="X578" s="567">
        <v>133.764</v>
      </c>
      <c r="Y578" s="568">
        <v>0.1</v>
      </c>
    </row>
    <row r="579" spans="1:25" s="157" customFormat="1" ht="34.5" thickBot="1">
      <c r="A579" s="477"/>
      <c r="B579" s="411"/>
      <c r="C579" s="411"/>
      <c r="D579" s="411"/>
      <c r="E579" s="411"/>
      <c r="F579" s="420"/>
      <c r="G579" s="418"/>
      <c r="H579" s="418"/>
      <c r="I579" s="464"/>
      <c r="J579" s="437"/>
      <c r="K579" s="344">
        <v>8</v>
      </c>
      <c r="L579" s="185" t="s">
        <v>587</v>
      </c>
      <c r="M579" s="185" t="s">
        <v>1434</v>
      </c>
      <c r="N579" s="203" t="s">
        <v>2624</v>
      </c>
      <c r="O579" s="241">
        <v>591</v>
      </c>
      <c r="P579" s="205">
        <v>10</v>
      </c>
      <c r="Q579" s="225" t="s">
        <v>902</v>
      </c>
      <c r="R579" s="225" t="s">
        <v>903</v>
      </c>
      <c r="S579" s="206">
        <f>141+1</f>
        <v>142</v>
      </c>
      <c r="T579" s="185">
        <v>1</v>
      </c>
      <c r="U579" s="185" t="s">
        <v>2722</v>
      </c>
      <c r="V579" s="207">
        <v>9.37</v>
      </c>
      <c r="W579" s="566">
        <v>1337.64</v>
      </c>
      <c r="X579" s="566">
        <v>133.764</v>
      </c>
      <c r="Y579" s="571">
        <v>0.1</v>
      </c>
    </row>
    <row r="580" spans="1:25" s="157" customFormat="1" ht="45.75" thickTop="1">
      <c r="A580" s="476" t="s">
        <v>2713</v>
      </c>
      <c r="B580" s="410"/>
      <c r="C580" s="412">
        <v>592</v>
      </c>
      <c r="D580" s="410"/>
      <c r="E580" s="412" t="s">
        <v>2715</v>
      </c>
      <c r="F580" s="419" t="s">
        <v>2716</v>
      </c>
      <c r="G580" s="416" t="s">
        <v>588</v>
      </c>
      <c r="H580" s="416" t="s">
        <v>1445</v>
      </c>
      <c r="I580" s="463" t="s">
        <v>2626</v>
      </c>
      <c r="J580" s="436">
        <v>5</v>
      </c>
      <c r="K580" s="311">
        <v>8</v>
      </c>
      <c r="L580" s="169" t="s">
        <v>589</v>
      </c>
      <c r="M580" s="169" t="s">
        <v>1435</v>
      </c>
      <c r="N580" s="170" t="s">
        <v>2737</v>
      </c>
      <c r="O580" s="201">
        <v>592</v>
      </c>
      <c r="P580" s="172">
        <v>1</v>
      </c>
      <c r="Q580" s="292" t="s">
        <v>910</v>
      </c>
      <c r="R580" s="292" t="s">
        <v>889</v>
      </c>
      <c r="S580" s="202">
        <f>142*2</f>
        <v>284</v>
      </c>
      <c r="T580" s="169">
        <v>1</v>
      </c>
      <c r="U580" s="169" t="s">
        <v>2740</v>
      </c>
      <c r="V580" s="175">
        <v>9.37</v>
      </c>
      <c r="W580" s="562">
        <v>452.3836</v>
      </c>
      <c r="X580" s="562">
        <v>45.23836</v>
      </c>
      <c r="Y580" s="563">
        <v>0.1</v>
      </c>
    </row>
    <row r="581" spans="1:25" s="157" customFormat="1" ht="45">
      <c r="A581" s="477"/>
      <c r="B581" s="411"/>
      <c r="C581" s="411"/>
      <c r="D581" s="411"/>
      <c r="E581" s="411"/>
      <c r="F581" s="420"/>
      <c r="G581" s="417"/>
      <c r="H581" s="417"/>
      <c r="I581" s="464"/>
      <c r="J581" s="437"/>
      <c r="K581" s="308">
        <v>8</v>
      </c>
      <c r="L581" s="243" t="s">
        <v>590</v>
      </c>
      <c r="M581" s="243" t="s">
        <v>1436</v>
      </c>
      <c r="N581" s="240" t="s">
        <v>2626</v>
      </c>
      <c r="O581" s="241">
        <v>592</v>
      </c>
      <c r="P581" s="205">
        <v>4</v>
      </c>
      <c r="Q581" s="309" t="s">
        <v>910</v>
      </c>
      <c r="R581" s="309" t="s">
        <v>889</v>
      </c>
      <c r="S581" s="206">
        <f>142*2</f>
        <v>284</v>
      </c>
      <c r="T581" s="243">
        <v>1</v>
      </c>
      <c r="U581" s="243" t="s">
        <v>2722</v>
      </c>
      <c r="V581" s="253">
        <v>9.37</v>
      </c>
      <c r="W581" s="566">
        <v>679.47</v>
      </c>
      <c r="X581" s="567">
        <v>67.94699999999999</v>
      </c>
      <c r="Y581" s="568">
        <v>0.1</v>
      </c>
    </row>
    <row r="582" spans="1:25" s="157" customFormat="1" ht="45.75" thickBot="1">
      <c r="A582" s="477"/>
      <c r="B582" s="411"/>
      <c r="C582" s="411"/>
      <c r="D582" s="411"/>
      <c r="E582" s="411"/>
      <c r="F582" s="420"/>
      <c r="G582" s="418"/>
      <c r="H582" s="418"/>
      <c r="I582" s="464"/>
      <c r="J582" s="437"/>
      <c r="K582" s="308">
        <v>8</v>
      </c>
      <c r="L582" s="185" t="s">
        <v>591</v>
      </c>
      <c r="M582" s="185" t="s">
        <v>1437</v>
      </c>
      <c r="N582" s="203" t="s">
        <v>2629</v>
      </c>
      <c r="O582" s="241">
        <v>592</v>
      </c>
      <c r="P582" s="205">
        <v>5</v>
      </c>
      <c r="Q582" s="225" t="s">
        <v>910</v>
      </c>
      <c r="R582" s="225" t="s">
        <v>889</v>
      </c>
      <c r="S582" s="206">
        <f>142*2</f>
        <v>284</v>
      </c>
      <c r="T582" s="185">
        <v>1</v>
      </c>
      <c r="U582" s="185" t="s">
        <v>2722</v>
      </c>
      <c r="V582" s="207">
        <v>9.37</v>
      </c>
      <c r="W582" s="566">
        <v>6101.74</v>
      </c>
      <c r="X582" s="566">
        <v>5491.566</v>
      </c>
      <c r="Y582" s="571">
        <v>0.9</v>
      </c>
    </row>
    <row r="583" spans="1:25" s="157" customFormat="1" ht="45.75" thickTop="1">
      <c r="A583" s="476" t="s">
        <v>2713</v>
      </c>
      <c r="B583" s="410"/>
      <c r="C583" s="412">
        <v>599</v>
      </c>
      <c r="D583" s="410"/>
      <c r="E583" s="412" t="s">
        <v>2715</v>
      </c>
      <c r="F583" s="419" t="s">
        <v>2716</v>
      </c>
      <c r="G583" s="416" t="s">
        <v>592</v>
      </c>
      <c r="H583" s="416" t="s">
        <v>1444</v>
      </c>
      <c r="I583" s="463" t="s">
        <v>911</v>
      </c>
      <c r="J583" s="436">
        <v>5</v>
      </c>
      <c r="K583" s="307">
        <v>8</v>
      </c>
      <c r="L583" s="169" t="s">
        <v>593</v>
      </c>
      <c r="M583" s="169" t="s">
        <v>1438</v>
      </c>
      <c r="N583" s="170" t="s">
        <v>2737</v>
      </c>
      <c r="O583" s="201">
        <v>599</v>
      </c>
      <c r="P583" s="172">
        <v>1</v>
      </c>
      <c r="Q583" s="292" t="s">
        <v>912</v>
      </c>
      <c r="R583" s="292" t="s">
        <v>913</v>
      </c>
      <c r="S583" s="202">
        <v>97</v>
      </c>
      <c r="T583" s="169">
        <v>1</v>
      </c>
      <c r="U583" s="169" t="s">
        <v>2740</v>
      </c>
      <c r="V583" s="175">
        <v>9.37</v>
      </c>
      <c r="W583" s="562">
        <v>154.5113</v>
      </c>
      <c r="X583" s="562">
        <v>15.451130000000001</v>
      </c>
      <c r="Y583" s="563">
        <v>0.1</v>
      </c>
    </row>
    <row r="584" spans="1:25" s="157" customFormat="1" ht="45">
      <c r="A584" s="477"/>
      <c r="B584" s="411"/>
      <c r="C584" s="411"/>
      <c r="D584" s="411"/>
      <c r="E584" s="411"/>
      <c r="F584" s="420"/>
      <c r="G584" s="417"/>
      <c r="H584" s="417"/>
      <c r="I584" s="464"/>
      <c r="J584" s="437"/>
      <c r="K584" s="308">
        <v>8</v>
      </c>
      <c r="L584" s="243" t="s">
        <v>594</v>
      </c>
      <c r="M584" s="243" t="s">
        <v>1439</v>
      </c>
      <c r="N584" s="240" t="s">
        <v>2635</v>
      </c>
      <c r="O584" s="241">
        <v>599</v>
      </c>
      <c r="P584" s="205">
        <v>3</v>
      </c>
      <c r="Q584" s="309" t="s">
        <v>912</v>
      </c>
      <c r="R584" s="309" t="s">
        <v>913</v>
      </c>
      <c r="S584" s="206">
        <v>97</v>
      </c>
      <c r="T584" s="243">
        <v>1</v>
      </c>
      <c r="U584" s="243" t="s">
        <v>2722</v>
      </c>
      <c r="V584" s="253">
        <v>9.37</v>
      </c>
      <c r="W584" s="566">
        <v>236.9225</v>
      </c>
      <c r="X584" s="567">
        <v>23.69225</v>
      </c>
      <c r="Y584" s="568">
        <v>0.1</v>
      </c>
    </row>
    <row r="585" spans="1:25" s="157" customFormat="1" ht="68.25" thickBot="1">
      <c r="A585" s="477"/>
      <c r="B585" s="411"/>
      <c r="C585" s="411"/>
      <c r="D585" s="411"/>
      <c r="E585" s="411"/>
      <c r="F585" s="420"/>
      <c r="G585" s="417"/>
      <c r="H585" s="417"/>
      <c r="I585" s="464"/>
      <c r="J585" s="437"/>
      <c r="K585" s="308">
        <v>8</v>
      </c>
      <c r="L585" s="243" t="s">
        <v>595</v>
      </c>
      <c r="M585" s="243" t="s">
        <v>1440</v>
      </c>
      <c r="N585" s="240" t="s">
        <v>2</v>
      </c>
      <c r="O585" s="241">
        <v>599</v>
      </c>
      <c r="P585" s="205">
        <v>6</v>
      </c>
      <c r="Q585" s="309" t="s">
        <v>914</v>
      </c>
      <c r="R585" s="309" t="s">
        <v>915</v>
      </c>
      <c r="S585" s="206">
        <f>97*1.5</f>
        <v>145.5</v>
      </c>
      <c r="T585" s="243">
        <v>1</v>
      </c>
      <c r="U585" s="243" t="s">
        <v>2722</v>
      </c>
      <c r="V585" s="253">
        <v>9.37</v>
      </c>
      <c r="W585" s="566">
        <v>2792.50875</v>
      </c>
      <c r="X585" s="567">
        <v>2513.2578750000002</v>
      </c>
      <c r="Y585" s="568">
        <v>0.9</v>
      </c>
    </row>
    <row r="586" spans="1:25" s="157" customFormat="1" ht="45.75" thickTop="1">
      <c r="A586" s="476" t="s">
        <v>2713</v>
      </c>
      <c r="B586" s="410"/>
      <c r="C586" s="412" t="s">
        <v>2640</v>
      </c>
      <c r="D586" s="410"/>
      <c r="E586" s="412" t="s">
        <v>2715</v>
      </c>
      <c r="F586" s="419" t="s">
        <v>2716</v>
      </c>
      <c r="G586" s="416" t="s">
        <v>596</v>
      </c>
      <c r="H586" s="416" t="s">
        <v>1443</v>
      </c>
      <c r="I586" s="463" t="s">
        <v>2642</v>
      </c>
      <c r="J586" s="436">
        <v>2</v>
      </c>
      <c r="K586" s="307">
        <v>8</v>
      </c>
      <c r="L586" s="169" t="s">
        <v>597</v>
      </c>
      <c r="M586" s="169" t="s">
        <v>1441</v>
      </c>
      <c r="N586" s="170" t="s">
        <v>2737</v>
      </c>
      <c r="O586" s="201" t="s">
        <v>2640</v>
      </c>
      <c r="P586" s="172">
        <v>1</v>
      </c>
      <c r="Q586" s="292" t="s">
        <v>2643</v>
      </c>
      <c r="R586" s="292" t="s">
        <v>2644</v>
      </c>
      <c r="S586" s="202">
        <v>128</v>
      </c>
      <c r="T586" s="169">
        <v>1</v>
      </c>
      <c r="U586" s="169" t="s">
        <v>2740</v>
      </c>
      <c r="V586" s="175">
        <v>9.37</v>
      </c>
      <c r="W586" s="562">
        <v>203.8912</v>
      </c>
      <c r="X586" s="562">
        <v>20.389120000000002</v>
      </c>
      <c r="Y586" s="563">
        <v>0.1</v>
      </c>
    </row>
    <row r="587" spans="1:25" s="157" customFormat="1" ht="45.75" thickBot="1">
      <c r="A587" s="477"/>
      <c r="B587" s="411"/>
      <c r="C587" s="411"/>
      <c r="D587" s="411"/>
      <c r="E587" s="411"/>
      <c r="F587" s="420"/>
      <c r="G587" s="417"/>
      <c r="H587" s="417"/>
      <c r="I587" s="464"/>
      <c r="J587" s="437"/>
      <c r="K587" s="308">
        <v>8</v>
      </c>
      <c r="L587" s="243" t="s">
        <v>598</v>
      </c>
      <c r="M587" s="243" t="s">
        <v>1442</v>
      </c>
      <c r="N587" s="240" t="s">
        <v>2645</v>
      </c>
      <c r="O587" s="241"/>
      <c r="P587" s="205">
        <v>3</v>
      </c>
      <c r="Q587" s="309" t="s">
        <v>2646</v>
      </c>
      <c r="R587" s="309" t="s">
        <v>2644</v>
      </c>
      <c r="S587" s="206">
        <v>128</v>
      </c>
      <c r="T587" s="243">
        <v>1</v>
      </c>
      <c r="U587" s="243" t="s">
        <v>2722</v>
      </c>
      <c r="V587" s="253">
        <v>9.37</v>
      </c>
      <c r="W587" s="566">
        <v>193199.36</v>
      </c>
      <c r="X587" s="567">
        <v>19319.935999999998</v>
      </c>
      <c r="Y587" s="568">
        <v>0.1</v>
      </c>
    </row>
    <row r="588" spans="1:25" s="157" customFormat="1" ht="57" thickTop="1">
      <c r="A588" s="476" t="s">
        <v>2713</v>
      </c>
      <c r="B588" s="410"/>
      <c r="C588" s="412">
        <v>620</v>
      </c>
      <c r="D588" s="410"/>
      <c r="E588" s="412" t="s">
        <v>2715</v>
      </c>
      <c r="F588" s="419" t="s">
        <v>2716</v>
      </c>
      <c r="G588" s="416" t="s">
        <v>599</v>
      </c>
      <c r="H588" s="416" t="s">
        <v>353</v>
      </c>
      <c r="I588" s="463" t="s">
        <v>917</v>
      </c>
      <c r="J588" s="436">
        <v>9</v>
      </c>
      <c r="K588" s="307">
        <v>8</v>
      </c>
      <c r="L588" s="169" t="s">
        <v>600</v>
      </c>
      <c r="M588" s="169" t="s">
        <v>1447</v>
      </c>
      <c r="N588" s="170" t="s">
        <v>2737</v>
      </c>
      <c r="O588" s="201">
        <v>620</v>
      </c>
      <c r="P588" s="172">
        <v>1</v>
      </c>
      <c r="Q588" s="292" t="s">
        <v>918</v>
      </c>
      <c r="R588" s="292" t="s">
        <v>919</v>
      </c>
      <c r="S588" s="202">
        <v>14</v>
      </c>
      <c r="T588" s="169">
        <v>1</v>
      </c>
      <c r="U588" s="169" t="s">
        <v>2740</v>
      </c>
      <c r="V588" s="175">
        <v>9.37</v>
      </c>
      <c r="W588" s="562">
        <v>22.3006</v>
      </c>
      <c r="X588" s="562">
        <v>2.23006</v>
      </c>
      <c r="Y588" s="563">
        <v>0.1</v>
      </c>
    </row>
    <row r="589" spans="1:25" s="157" customFormat="1" ht="57" thickBot="1">
      <c r="A589" s="477"/>
      <c r="B589" s="411"/>
      <c r="C589" s="411"/>
      <c r="D589" s="411"/>
      <c r="E589" s="411"/>
      <c r="F589" s="420"/>
      <c r="G589" s="417"/>
      <c r="H589" s="417"/>
      <c r="I589" s="464"/>
      <c r="J589" s="437"/>
      <c r="K589" s="308">
        <v>8</v>
      </c>
      <c r="L589" s="243" t="s">
        <v>601</v>
      </c>
      <c r="M589" s="243" t="s">
        <v>1448</v>
      </c>
      <c r="N589" s="240" t="s">
        <v>920</v>
      </c>
      <c r="O589" s="204">
        <v>620</v>
      </c>
      <c r="P589" s="205">
        <v>5</v>
      </c>
      <c r="Q589" s="309" t="s">
        <v>921</v>
      </c>
      <c r="R589" s="309" t="s">
        <v>919</v>
      </c>
      <c r="S589" s="206">
        <v>14</v>
      </c>
      <c r="T589" s="243">
        <v>1</v>
      </c>
      <c r="U589" s="243" t="s">
        <v>2722</v>
      </c>
      <c r="V589" s="253">
        <v>9.37</v>
      </c>
      <c r="W589" s="566">
        <v>2770.39</v>
      </c>
      <c r="X589" s="567">
        <v>2493.351</v>
      </c>
      <c r="Y589" s="568">
        <v>0.9</v>
      </c>
    </row>
    <row r="590" spans="1:25" s="157" customFormat="1" ht="12.75" thickBot="1" thickTop="1">
      <c r="A590" s="158" t="s">
        <v>922</v>
      </c>
      <c r="B590" s="160"/>
      <c r="C590" s="159"/>
      <c r="D590" s="159"/>
      <c r="E590" s="159"/>
      <c r="F590" s="161"/>
      <c r="G590" s="162"/>
      <c r="H590" s="162"/>
      <c r="I590" s="163"/>
      <c r="J590" s="164"/>
      <c r="K590" s="340"/>
      <c r="L590" s="165"/>
      <c r="M590" s="165"/>
      <c r="N590" s="166"/>
      <c r="O590" s="161"/>
      <c r="P590" s="298"/>
      <c r="Q590" s="166"/>
      <c r="R590" s="166"/>
      <c r="S590" s="167"/>
      <c r="T590" s="165"/>
      <c r="U590" s="165"/>
      <c r="V590" s="168"/>
      <c r="W590" s="621"/>
      <c r="X590" s="621"/>
      <c r="Y590" s="622"/>
    </row>
    <row r="591" spans="1:25" s="157" customFormat="1" ht="57" thickTop="1">
      <c r="A591" s="519" t="s">
        <v>2713</v>
      </c>
      <c r="B591" s="407"/>
      <c r="C591" s="407"/>
      <c r="D591" s="407"/>
      <c r="E591" s="407"/>
      <c r="F591" s="419"/>
      <c r="G591" s="416" t="s">
        <v>602</v>
      </c>
      <c r="H591" s="416" t="s">
        <v>1449</v>
      </c>
      <c r="I591" s="515" t="s">
        <v>866</v>
      </c>
      <c r="J591" s="436">
        <v>2</v>
      </c>
      <c r="K591" s="517">
        <v>5</v>
      </c>
      <c r="L591" s="169" t="s">
        <v>603</v>
      </c>
      <c r="M591" s="169" t="s">
        <v>1450</v>
      </c>
      <c r="N591" s="240" t="s">
        <v>2737</v>
      </c>
      <c r="O591" s="204"/>
      <c r="P591" s="205">
        <v>1</v>
      </c>
      <c r="Q591" s="309" t="s">
        <v>923</v>
      </c>
      <c r="R591" s="309" t="s">
        <v>868</v>
      </c>
      <c r="S591" s="206">
        <v>42</v>
      </c>
      <c r="T591" s="185">
        <v>1</v>
      </c>
      <c r="U591" s="185" t="s">
        <v>2740</v>
      </c>
      <c r="V591" s="207">
        <v>9.37</v>
      </c>
      <c r="W591" s="564">
        <v>66.9018</v>
      </c>
      <c r="X591" s="564">
        <v>6.69018</v>
      </c>
      <c r="Y591" s="571">
        <v>0.1</v>
      </c>
    </row>
    <row r="592" spans="1:25" s="157" customFormat="1" ht="57" thickBot="1">
      <c r="A592" s="520"/>
      <c r="B592" s="409"/>
      <c r="C592" s="409"/>
      <c r="D592" s="409"/>
      <c r="E592" s="409"/>
      <c r="F592" s="421"/>
      <c r="G592" s="418"/>
      <c r="H592" s="418"/>
      <c r="I592" s="516"/>
      <c r="J592" s="438"/>
      <c r="K592" s="518"/>
      <c r="L592" s="243" t="s">
        <v>604</v>
      </c>
      <c r="M592" s="243" t="s">
        <v>1451</v>
      </c>
      <c r="N592" s="240" t="s">
        <v>869</v>
      </c>
      <c r="O592" s="204">
        <v>588</v>
      </c>
      <c r="P592" s="205">
        <v>3</v>
      </c>
      <c r="Q592" s="309" t="s">
        <v>923</v>
      </c>
      <c r="R592" s="309" t="s">
        <v>868</v>
      </c>
      <c r="S592" s="206">
        <v>42</v>
      </c>
      <c r="T592" s="185">
        <v>1</v>
      </c>
      <c r="U592" s="185" t="s">
        <v>2722</v>
      </c>
      <c r="V592" s="207">
        <v>9.37</v>
      </c>
      <c r="W592" s="564">
        <v>63393.54</v>
      </c>
      <c r="X592" s="564">
        <v>6339.353999999999</v>
      </c>
      <c r="Y592" s="571">
        <v>0.1</v>
      </c>
    </row>
    <row r="593" spans="1:25" s="157" customFormat="1" ht="12.75" thickBot="1" thickTop="1">
      <c r="A593" s="158" t="s">
        <v>924</v>
      </c>
      <c r="B593" s="160"/>
      <c r="C593" s="159"/>
      <c r="D593" s="159"/>
      <c r="E593" s="159"/>
      <c r="F593" s="161"/>
      <c r="G593" s="162"/>
      <c r="H593" s="162"/>
      <c r="I593" s="163"/>
      <c r="J593" s="164"/>
      <c r="K593" s="340"/>
      <c r="L593" s="165"/>
      <c r="M593" s="165"/>
      <c r="N593" s="166"/>
      <c r="O593" s="161"/>
      <c r="P593" s="298"/>
      <c r="Q593" s="166"/>
      <c r="R593" s="166"/>
      <c r="S593" s="167"/>
      <c r="T593" s="165"/>
      <c r="U593" s="165"/>
      <c r="V593" s="168"/>
      <c r="W593" s="621"/>
      <c r="X593" s="621"/>
      <c r="Y593" s="622"/>
    </row>
    <row r="594" spans="1:25" s="157" customFormat="1" ht="23.25" thickTop="1">
      <c r="A594" s="476" t="s">
        <v>2236</v>
      </c>
      <c r="B594" s="410"/>
      <c r="C594" s="412" t="s">
        <v>2246</v>
      </c>
      <c r="D594" s="410"/>
      <c r="E594" s="412" t="s">
        <v>2715</v>
      </c>
      <c r="F594" s="419" t="s">
        <v>2716</v>
      </c>
      <c r="G594" s="416" t="s">
        <v>605</v>
      </c>
      <c r="H594" s="416" t="s">
        <v>1462</v>
      </c>
      <c r="I594" s="463" t="s">
        <v>925</v>
      </c>
      <c r="J594" s="436">
        <v>8</v>
      </c>
      <c r="K594" s="307">
        <v>7</v>
      </c>
      <c r="L594" s="176" t="s">
        <v>606</v>
      </c>
      <c r="M594" s="176" t="s">
        <v>1452</v>
      </c>
      <c r="N594" s="170" t="s">
        <v>2737</v>
      </c>
      <c r="O594" s="201" t="s">
        <v>2248</v>
      </c>
      <c r="P594" s="172">
        <v>1</v>
      </c>
      <c r="Q594" s="292" t="s">
        <v>926</v>
      </c>
      <c r="R594" s="292" t="s">
        <v>927</v>
      </c>
      <c r="S594" s="222">
        <v>1</v>
      </c>
      <c r="T594" s="223">
        <v>1</v>
      </c>
      <c r="U594" s="176" t="s">
        <v>2740</v>
      </c>
      <c r="V594" s="175">
        <v>9.37</v>
      </c>
      <c r="W594" s="580">
        <v>1.5929</v>
      </c>
      <c r="X594" s="562">
        <v>0.15929000000000001</v>
      </c>
      <c r="Y594" s="563">
        <v>0.1</v>
      </c>
    </row>
    <row r="595" spans="1:25" s="157" customFormat="1" ht="22.5">
      <c r="A595" s="477"/>
      <c r="B595" s="411"/>
      <c r="C595" s="411"/>
      <c r="D595" s="411"/>
      <c r="E595" s="411"/>
      <c r="F595" s="420"/>
      <c r="G595" s="417"/>
      <c r="H595" s="417"/>
      <c r="I595" s="464"/>
      <c r="J595" s="437"/>
      <c r="K595" s="308">
        <v>7</v>
      </c>
      <c r="L595" s="191" t="s">
        <v>607</v>
      </c>
      <c r="M595" s="191" t="s">
        <v>1453</v>
      </c>
      <c r="N595" s="203" t="s">
        <v>2249</v>
      </c>
      <c r="O595" s="241">
        <v>189</v>
      </c>
      <c r="P595" s="205">
        <v>3</v>
      </c>
      <c r="Q595" s="309" t="s">
        <v>926</v>
      </c>
      <c r="R595" s="309" t="s">
        <v>927</v>
      </c>
      <c r="S595" s="206">
        <v>1</v>
      </c>
      <c r="T595" s="242">
        <v>1</v>
      </c>
      <c r="U595" s="191" t="s">
        <v>2722</v>
      </c>
      <c r="V595" s="207">
        <v>9.37</v>
      </c>
      <c r="W595" s="581">
        <v>398.75</v>
      </c>
      <c r="X595" s="567">
        <v>39.875</v>
      </c>
      <c r="Y595" s="571">
        <v>0.1</v>
      </c>
    </row>
    <row r="596" spans="1:25" s="157" customFormat="1" ht="22.5">
      <c r="A596" s="477"/>
      <c r="B596" s="411"/>
      <c r="C596" s="411"/>
      <c r="D596" s="411"/>
      <c r="E596" s="411"/>
      <c r="F596" s="420"/>
      <c r="G596" s="417"/>
      <c r="H596" s="417"/>
      <c r="I596" s="464"/>
      <c r="J596" s="437"/>
      <c r="K596" s="308">
        <v>7</v>
      </c>
      <c r="L596" s="191" t="s">
        <v>608</v>
      </c>
      <c r="M596" s="191" t="s">
        <v>1454</v>
      </c>
      <c r="N596" s="203" t="s">
        <v>2250</v>
      </c>
      <c r="O596" s="241">
        <v>193</v>
      </c>
      <c r="P596" s="205">
        <v>3</v>
      </c>
      <c r="Q596" s="309" t="s">
        <v>926</v>
      </c>
      <c r="R596" s="309" t="s">
        <v>927</v>
      </c>
      <c r="S596" s="206">
        <v>1</v>
      </c>
      <c r="T596" s="242">
        <v>1</v>
      </c>
      <c r="U596" s="191" t="s">
        <v>2722</v>
      </c>
      <c r="V596" s="207">
        <v>9.37</v>
      </c>
      <c r="W596" s="581">
        <v>74.96</v>
      </c>
      <c r="X596" s="566">
        <v>7.4959999999999996</v>
      </c>
      <c r="Y596" s="571">
        <v>0.1</v>
      </c>
    </row>
    <row r="597" spans="1:25" s="157" customFormat="1" ht="33.75">
      <c r="A597" s="477"/>
      <c r="B597" s="411"/>
      <c r="C597" s="411"/>
      <c r="D597" s="411"/>
      <c r="E597" s="411"/>
      <c r="F597" s="420"/>
      <c r="G597" s="417"/>
      <c r="H597" s="417"/>
      <c r="I597" s="464"/>
      <c r="J597" s="437"/>
      <c r="K597" s="308">
        <v>7</v>
      </c>
      <c r="L597" s="191" t="s">
        <v>609</v>
      </c>
      <c r="M597" s="191" t="s">
        <v>1455</v>
      </c>
      <c r="N597" s="262" t="s">
        <v>2242</v>
      </c>
      <c r="O597" s="241"/>
      <c r="P597" s="205">
        <v>10</v>
      </c>
      <c r="Q597" s="309" t="s">
        <v>926</v>
      </c>
      <c r="R597" s="309" t="s">
        <v>927</v>
      </c>
      <c r="S597" s="206">
        <v>1</v>
      </c>
      <c r="T597" s="242">
        <v>1</v>
      </c>
      <c r="U597" s="191" t="s">
        <v>2722</v>
      </c>
      <c r="V597" s="207">
        <v>9.37</v>
      </c>
      <c r="W597" s="581">
        <v>4.735</v>
      </c>
      <c r="X597" s="566">
        <v>0.4735</v>
      </c>
      <c r="Y597" s="571">
        <v>0.1</v>
      </c>
    </row>
    <row r="598" spans="1:25" s="157" customFormat="1" ht="33.75">
      <c r="A598" s="477"/>
      <c r="B598" s="411"/>
      <c r="C598" s="411"/>
      <c r="D598" s="411"/>
      <c r="E598" s="411"/>
      <c r="F598" s="420"/>
      <c r="G598" s="417"/>
      <c r="H598" s="417"/>
      <c r="I598" s="464"/>
      <c r="J598" s="437"/>
      <c r="K598" s="308">
        <v>7</v>
      </c>
      <c r="L598" s="191" t="s">
        <v>610</v>
      </c>
      <c r="M598" s="191" t="s">
        <v>1456</v>
      </c>
      <c r="N598" s="240" t="s">
        <v>874</v>
      </c>
      <c r="O598" s="241">
        <v>194</v>
      </c>
      <c r="P598" s="205">
        <v>10</v>
      </c>
      <c r="Q598" s="309" t="s">
        <v>926</v>
      </c>
      <c r="R598" s="309" t="s">
        <v>927</v>
      </c>
      <c r="S598" s="206">
        <v>1</v>
      </c>
      <c r="T598" s="242">
        <v>1</v>
      </c>
      <c r="U598" s="191" t="s">
        <v>2722</v>
      </c>
      <c r="V598" s="207">
        <v>9.37</v>
      </c>
      <c r="W598" s="581">
        <v>1518.74</v>
      </c>
      <c r="X598" s="566">
        <v>151.874</v>
      </c>
      <c r="Y598" s="571">
        <v>0.1</v>
      </c>
    </row>
    <row r="599" spans="1:25" s="157" customFormat="1" ht="56.25">
      <c r="A599" s="477"/>
      <c r="B599" s="411"/>
      <c r="C599" s="411"/>
      <c r="D599" s="411"/>
      <c r="E599" s="411"/>
      <c r="F599" s="420"/>
      <c r="G599" s="417"/>
      <c r="H599" s="417"/>
      <c r="I599" s="464"/>
      <c r="J599" s="437"/>
      <c r="K599" s="308">
        <v>7</v>
      </c>
      <c r="L599" s="191" t="s">
        <v>611</v>
      </c>
      <c r="M599" s="191" t="s">
        <v>1457</v>
      </c>
      <c r="N599" s="240" t="s">
        <v>1461</v>
      </c>
      <c r="O599" s="204" t="s">
        <v>2252</v>
      </c>
      <c r="P599" s="205">
        <v>3</v>
      </c>
      <c r="Q599" s="309" t="s">
        <v>926</v>
      </c>
      <c r="R599" s="309" t="s">
        <v>927</v>
      </c>
      <c r="S599" s="206">
        <v>1</v>
      </c>
      <c r="T599" s="242">
        <v>1</v>
      </c>
      <c r="U599" s="191" t="s">
        <v>2722</v>
      </c>
      <c r="V599" s="207">
        <v>9.37</v>
      </c>
      <c r="W599" s="581">
        <v>159.904</v>
      </c>
      <c r="X599" s="566">
        <v>15.990400000000001</v>
      </c>
      <c r="Y599" s="571">
        <v>0.1</v>
      </c>
    </row>
    <row r="600" spans="1:25" s="157" customFormat="1" ht="90">
      <c r="A600" s="477"/>
      <c r="B600" s="411"/>
      <c r="C600" s="411"/>
      <c r="D600" s="411"/>
      <c r="E600" s="411"/>
      <c r="F600" s="420"/>
      <c r="G600" s="417"/>
      <c r="H600" s="417"/>
      <c r="I600" s="464"/>
      <c r="J600" s="437"/>
      <c r="K600" s="308">
        <v>7</v>
      </c>
      <c r="L600" s="191" t="s">
        <v>612</v>
      </c>
      <c r="M600" s="191" t="s">
        <v>1458</v>
      </c>
      <c r="N600" s="240" t="s">
        <v>876</v>
      </c>
      <c r="O600" s="241" t="s">
        <v>2252</v>
      </c>
      <c r="P600" s="205">
        <v>3</v>
      </c>
      <c r="Q600" s="309" t="s">
        <v>926</v>
      </c>
      <c r="R600" s="309" t="s">
        <v>927</v>
      </c>
      <c r="S600" s="206">
        <v>1</v>
      </c>
      <c r="T600" s="242">
        <v>1</v>
      </c>
      <c r="U600" s="191" t="s">
        <v>2722</v>
      </c>
      <c r="V600" s="207">
        <v>9.37</v>
      </c>
      <c r="W600" s="581">
        <v>169.27399999999997</v>
      </c>
      <c r="X600" s="566">
        <v>16.9274</v>
      </c>
      <c r="Y600" s="571">
        <v>0.1</v>
      </c>
    </row>
    <row r="601" spans="1:25" s="157" customFormat="1" ht="240.75" customHeight="1">
      <c r="A601" s="477"/>
      <c r="B601" s="411"/>
      <c r="C601" s="411"/>
      <c r="D601" s="411"/>
      <c r="E601" s="411"/>
      <c r="F601" s="420"/>
      <c r="G601" s="417"/>
      <c r="H601" s="417"/>
      <c r="I601" s="464"/>
      <c r="J601" s="437"/>
      <c r="K601" s="308">
        <v>7</v>
      </c>
      <c r="L601" s="191" t="s">
        <v>613</v>
      </c>
      <c r="M601" s="191" t="s">
        <v>1459</v>
      </c>
      <c r="N601" s="203" t="s">
        <v>897</v>
      </c>
      <c r="O601" s="241">
        <v>199</v>
      </c>
      <c r="P601" s="205">
        <v>3</v>
      </c>
      <c r="Q601" s="309" t="s">
        <v>926</v>
      </c>
      <c r="R601" s="309" t="s">
        <v>927</v>
      </c>
      <c r="S601" s="206">
        <v>1</v>
      </c>
      <c r="T601" s="242">
        <v>1</v>
      </c>
      <c r="U601" s="191" t="s">
        <v>2722</v>
      </c>
      <c r="V601" s="207">
        <v>9.37</v>
      </c>
      <c r="W601" s="581">
        <v>305.03</v>
      </c>
      <c r="X601" s="566">
        <v>183.01799999999997</v>
      </c>
      <c r="Y601" s="571">
        <v>0.6</v>
      </c>
    </row>
    <row r="602" spans="1:25" s="157" customFormat="1" ht="23.25" thickBot="1">
      <c r="A602" s="477"/>
      <c r="B602" s="411"/>
      <c r="C602" s="411"/>
      <c r="D602" s="411"/>
      <c r="E602" s="411"/>
      <c r="F602" s="420"/>
      <c r="G602" s="417"/>
      <c r="H602" s="417"/>
      <c r="I602" s="464"/>
      <c r="J602" s="437"/>
      <c r="K602" s="308">
        <v>7</v>
      </c>
      <c r="L602" s="191" t="s">
        <v>614</v>
      </c>
      <c r="M602" s="191" t="s">
        <v>1460</v>
      </c>
      <c r="N602" s="203" t="s">
        <v>2254</v>
      </c>
      <c r="O602" s="241">
        <v>199</v>
      </c>
      <c r="P602" s="205">
        <v>10</v>
      </c>
      <c r="Q602" s="309" t="s">
        <v>926</v>
      </c>
      <c r="R602" s="309" t="s">
        <v>927</v>
      </c>
      <c r="S602" s="206">
        <v>1</v>
      </c>
      <c r="T602" s="242">
        <v>1</v>
      </c>
      <c r="U602" s="191" t="s">
        <v>2722</v>
      </c>
      <c r="V602" s="207">
        <v>9.37</v>
      </c>
      <c r="W602" s="581">
        <v>137.885</v>
      </c>
      <c r="X602" s="566">
        <v>82.731</v>
      </c>
      <c r="Y602" s="571">
        <v>0.6</v>
      </c>
    </row>
    <row r="603" spans="1:25" s="157" customFormat="1" ht="12.75" thickBot="1" thickTop="1">
      <c r="A603" s="328" t="s">
        <v>928</v>
      </c>
      <c r="B603" s="329"/>
      <c r="C603" s="329"/>
      <c r="D603" s="329"/>
      <c r="E603" s="329"/>
      <c r="F603" s="330"/>
      <c r="G603" s="331"/>
      <c r="H603" s="331"/>
      <c r="I603" s="333"/>
      <c r="J603" s="332"/>
      <c r="K603" s="334"/>
      <c r="L603" s="335"/>
      <c r="M603" s="335"/>
      <c r="N603" s="337"/>
      <c r="O603" s="330"/>
      <c r="P603" s="336"/>
      <c r="Q603" s="337"/>
      <c r="R603" s="337"/>
      <c r="S603" s="338"/>
      <c r="T603" s="335"/>
      <c r="U603" s="335"/>
      <c r="V603" s="339"/>
      <c r="W603" s="548"/>
      <c r="X603" s="548"/>
      <c r="Y603" s="549"/>
    </row>
    <row r="604" spans="1:25" s="157" customFormat="1" ht="12.75" thickBot="1" thickTop="1">
      <c r="A604" s="158" t="s">
        <v>929</v>
      </c>
      <c r="B604" s="159"/>
      <c r="C604" s="159"/>
      <c r="D604" s="159"/>
      <c r="E604" s="159"/>
      <c r="F604" s="161"/>
      <c r="G604" s="162"/>
      <c r="H604" s="162"/>
      <c r="I604" s="163"/>
      <c r="J604" s="164"/>
      <c r="K604" s="343"/>
      <c r="L604" s="165"/>
      <c r="M604" s="165"/>
      <c r="N604" s="166"/>
      <c r="O604" s="161"/>
      <c r="P604" s="165"/>
      <c r="Q604" s="166"/>
      <c r="R604" s="166"/>
      <c r="S604" s="167"/>
      <c r="T604" s="165"/>
      <c r="U604" s="165"/>
      <c r="V604" s="168"/>
      <c r="W604" s="621"/>
      <c r="X604" s="621"/>
      <c r="Y604" s="622"/>
    </row>
    <row r="605" spans="1:25" s="209" customFormat="1" ht="23.25" thickTop="1">
      <c r="A605" s="497" t="s">
        <v>2713</v>
      </c>
      <c r="B605" s="499"/>
      <c r="C605" s="501" t="s">
        <v>930</v>
      </c>
      <c r="D605" s="499"/>
      <c r="E605" s="501" t="s">
        <v>2715</v>
      </c>
      <c r="F605" s="502" t="s">
        <v>2716</v>
      </c>
      <c r="G605" s="422" t="s">
        <v>615</v>
      </c>
      <c r="H605" s="422" t="s">
        <v>358</v>
      </c>
      <c r="I605" s="489" t="s">
        <v>933</v>
      </c>
      <c r="J605" s="491">
        <v>9</v>
      </c>
      <c r="K605" s="345" t="s">
        <v>934</v>
      </c>
      <c r="L605" s="210" t="s">
        <v>616</v>
      </c>
      <c r="M605" s="210" t="s">
        <v>359</v>
      </c>
      <c r="N605" s="211" t="s">
        <v>2737</v>
      </c>
      <c r="O605" s="212" t="s">
        <v>930</v>
      </c>
      <c r="P605" s="213">
        <v>1</v>
      </c>
      <c r="Q605" s="305" t="s">
        <v>935</v>
      </c>
      <c r="R605" s="305" t="s">
        <v>936</v>
      </c>
      <c r="S605" s="214">
        <v>0</v>
      </c>
      <c r="T605" s="210">
        <v>1</v>
      </c>
      <c r="U605" s="210" t="s">
        <v>2740</v>
      </c>
      <c r="V605" s="215">
        <v>9.37</v>
      </c>
      <c r="W605" s="572">
        <v>0</v>
      </c>
      <c r="X605" s="572">
        <v>0</v>
      </c>
      <c r="Y605" s="573">
        <v>0.1</v>
      </c>
    </row>
    <row r="606" spans="1:25" s="209" customFormat="1" ht="67.5">
      <c r="A606" s="498"/>
      <c r="B606" s="500"/>
      <c r="C606" s="500"/>
      <c r="D606" s="500"/>
      <c r="E606" s="500"/>
      <c r="F606" s="502"/>
      <c r="G606" s="423"/>
      <c r="H606" s="423"/>
      <c r="I606" s="490"/>
      <c r="J606" s="491"/>
      <c r="K606" s="345" t="s">
        <v>934</v>
      </c>
      <c r="L606" s="346" t="s">
        <v>617</v>
      </c>
      <c r="M606" s="346" t="s">
        <v>360</v>
      </c>
      <c r="N606" s="246" t="s">
        <v>937</v>
      </c>
      <c r="O606" s="212" t="s">
        <v>930</v>
      </c>
      <c r="P606" s="219">
        <v>5</v>
      </c>
      <c r="Q606" s="279" t="s">
        <v>935</v>
      </c>
      <c r="R606" s="279"/>
      <c r="S606" s="220">
        <v>0</v>
      </c>
      <c r="T606" s="346">
        <v>1</v>
      </c>
      <c r="U606" s="346" t="s">
        <v>2722</v>
      </c>
      <c r="V606" s="347">
        <v>9.37</v>
      </c>
      <c r="W606" s="574">
        <v>0</v>
      </c>
      <c r="X606" s="623">
        <v>0</v>
      </c>
      <c r="Y606" s="624">
        <v>0.1</v>
      </c>
    </row>
    <row r="607" spans="1:25" s="209" customFormat="1" ht="23.25" thickBot="1">
      <c r="A607" s="498"/>
      <c r="B607" s="500"/>
      <c r="C607" s="500"/>
      <c r="D607" s="500"/>
      <c r="E607" s="500"/>
      <c r="F607" s="502"/>
      <c r="G607" s="424"/>
      <c r="H607" s="424"/>
      <c r="I607" s="490"/>
      <c r="J607" s="491"/>
      <c r="K607" s="345" t="s">
        <v>934</v>
      </c>
      <c r="L607" s="216" t="s">
        <v>618</v>
      </c>
      <c r="M607" s="216" t="s">
        <v>361</v>
      </c>
      <c r="N607" s="217" t="s">
        <v>938</v>
      </c>
      <c r="O607" s="348" t="s">
        <v>930</v>
      </c>
      <c r="P607" s="219">
        <v>5</v>
      </c>
      <c r="Q607" s="306" t="s">
        <v>935</v>
      </c>
      <c r="R607" s="306"/>
      <c r="S607" s="220">
        <v>0</v>
      </c>
      <c r="T607" s="216">
        <v>1</v>
      </c>
      <c r="U607" s="216" t="s">
        <v>2722</v>
      </c>
      <c r="V607" s="221">
        <v>9.37</v>
      </c>
      <c r="W607" s="574">
        <v>0</v>
      </c>
      <c r="X607" s="574">
        <v>0</v>
      </c>
      <c r="Y607" s="575">
        <v>0.1</v>
      </c>
    </row>
    <row r="608" spans="1:25" s="209" customFormat="1" ht="23.25" thickTop="1">
      <c r="A608" s="524" t="s">
        <v>2713</v>
      </c>
      <c r="B608" s="525"/>
      <c r="C608" s="526" t="s">
        <v>939</v>
      </c>
      <c r="D608" s="525"/>
      <c r="E608" s="526" t="s">
        <v>2715</v>
      </c>
      <c r="F608" s="527" t="s">
        <v>2716</v>
      </c>
      <c r="G608" s="422" t="s">
        <v>619</v>
      </c>
      <c r="H608" s="422" t="s">
        <v>362</v>
      </c>
      <c r="I608" s="492" t="s">
        <v>942</v>
      </c>
      <c r="J608" s="528">
        <v>3</v>
      </c>
      <c r="K608" s="350" t="s">
        <v>934</v>
      </c>
      <c r="L608" s="349" t="s">
        <v>620</v>
      </c>
      <c r="M608" s="349" t="s">
        <v>363</v>
      </c>
      <c r="N608" s="245" t="s">
        <v>2737</v>
      </c>
      <c r="O608" s="173" t="s">
        <v>939</v>
      </c>
      <c r="P608" s="258">
        <v>1</v>
      </c>
      <c r="Q608" s="351" t="s">
        <v>943</v>
      </c>
      <c r="R608" s="351"/>
      <c r="S608" s="257">
        <v>0</v>
      </c>
      <c r="T608" s="349">
        <v>1</v>
      </c>
      <c r="U608" s="349" t="s">
        <v>2740</v>
      </c>
      <c r="V608" s="352">
        <v>9.37</v>
      </c>
      <c r="W608" s="625">
        <v>0</v>
      </c>
      <c r="X608" s="625">
        <v>0</v>
      </c>
      <c r="Y608" s="626">
        <v>0.1</v>
      </c>
    </row>
    <row r="609" spans="1:25" s="209" customFormat="1" ht="22.5">
      <c r="A609" s="498"/>
      <c r="B609" s="500"/>
      <c r="C609" s="500"/>
      <c r="D609" s="500"/>
      <c r="E609" s="500"/>
      <c r="F609" s="502"/>
      <c r="G609" s="423"/>
      <c r="H609" s="423"/>
      <c r="I609" s="490"/>
      <c r="J609" s="491"/>
      <c r="K609" s="345" t="s">
        <v>934</v>
      </c>
      <c r="L609" s="346" t="s">
        <v>621</v>
      </c>
      <c r="M609" s="346" t="s">
        <v>364</v>
      </c>
      <c r="N609" s="246" t="s">
        <v>944</v>
      </c>
      <c r="O609" s="259" t="s">
        <v>939</v>
      </c>
      <c r="P609" s="219">
        <v>10</v>
      </c>
      <c r="Q609" s="279" t="s">
        <v>943</v>
      </c>
      <c r="R609" s="279"/>
      <c r="S609" s="220">
        <v>0</v>
      </c>
      <c r="T609" s="346">
        <v>1</v>
      </c>
      <c r="U609" s="346" t="s">
        <v>2722</v>
      </c>
      <c r="V609" s="347">
        <v>9.37</v>
      </c>
      <c r="W609" s="574">
        <v>0</v>
      </c>
      <c r="X609" s="623">
        <v>0</v>
      </c>
      <c r="Y609" s="624">
        <v>0.1</v>
      </c>
    </row>
    <row r="610" spans="1:25" s="209" customFormat="1" ht="33.75">
      <c r="A610" s="498"/>
      <c r="B610" s="500"/>
      <c r="C610" s="500"/>
      <c r="D610" s="500"/>
      <c r="E610" s="500"/>
      <c r="F610" s="502"/>
      <c r="G610" s="423"/>
      <c r="H610" s="423"/>
      <c r="I610" s="490"/>
      <c r="J610" s="491"/>
      <c r="K610" s="345" t="s">
        <v>934</v>
      </c>
      <c r="L610" s="216" t="s">
        <v>622</v>
      </c>
      <c r="M610" s="216" t="s">
        <v>365</v>
      </c>
      <c r="N610" s="217" t="s">
        <v>945</v>
      </c>
      <c r="O610" s="259" t="s">
        <v>939</v>
      </c>
      <c r="P610" s="219">
        <v>3</v>
      </c>
      <c r="Q610" s="306" t="s">
        <v>943</v>
      </c>
      <c r="R610" s="306"/>
      <c r="S610" s="220">
        <v>0</v>
      </c>
      <c r="T610" s="216">
        <v>1</v>
      </c>
      <c r="U610" s="216" t="s">
        <v>2722</v>
      </c>
      <c r="V610" s="221">
        <v>9.37</v>
      </c>
      <c r="W610" s="574">
        <v>0</v>
      </c>
      <c r="X610" s="574">
        <v>0</v>
      </c>
      <c r="Y610" s="575">
        <v>0.1</v>
      </c>
    </row>
    <row r="611" spans="1:25" s="209" customFormat="1" ht="45.75" thickBot="1">
      <c r="A611" s="498"/>
      <c r="B611" s="500"/>
      <c r="C611" s="500"/>
      <c r="D611" s="500"/>
      <c r="E611" s="500"/>
      <c r="F611" s="502"/>
      <c r="G611" s="424"/>
      <c r="H611" s="424"/>
      <c r="I611" s="490"/>
      <c r="J611" s="491"/>
      <c r="K611" s="353" t="s">
        <v>934</v>
      </c>
      <c r="L611" s="216" t="s">
        <v>623</v>
      </c>
      <c r="M611" s="216" t="s">
        <v>366</v>
      </c>
      <c r="N611" s="217" t="s">
        <v>946</v>
      </c>
      <c r="O611" s="218" t="s">
        <v>947</v>
      </c>
      <c r="P611" s="219">
        <v>5</v>
      </c>
      <c r="Q611" s="279" t="s">
        <v>943</v>
      </c>
      <c r="R611" s="279"/>
      <c r="S611" s="220">
        <v>0</v>
      </c>
      <c r="T611" s="216">
        <v>1</v>
      </c>
      <c r="U611" s="216" t="s">
        <v>2722</v>
      </c>
      <c r="V611" s="221">
        <v>9.37</v>
      </c>
      <c r="W611" s="572">
        <v>0</v>
      </c>
      <c r="X611" s="574">
        <v>0</v>
      </c>
      <c r="Y611" s="575">
        <v>0.9</v>
      </c>
    </row>
    <row r="612" spans="1:25" s="209" customFormat="1" ht="12" thickTop="1">
      <c r="A612" s="524" t="s">
        <v>2713</v>
      </c>
      <c r="B612" s="525"/>
      <c r="C612" s="526" t="s">
        <v>948</v>
      </c>
      <c r="D612" s="525"/>
      <c r="E612" s="526" t="s">
        <v>2715</v>
      </c>
      <c r="F612" s="527" t="s">
        <v>2716</v>
      </c>
      <c r="G612" s="422" t="s">
        <v>624</v>
      </c>
      <c r="H612" s="422" t="s">
        <v>370</v>
      </c>
      <c r="I612" s="492" t="s">
        <v>1463</v>
      </c>
      <c r="J612" s="528">
        <v>8</v>
      </c>
      <c r="K612" s="350" t="s">
        <v>934</v>
      </c>
      <c r="L612" s="349" t="s">
        <v>625</v>
      </c>
      <c r="M612" s="349" t="s">
        <v>371</v>
      </c>
      <c r="N612" s="245" t="s">
        <v>2737</v>
      </c>
      <c r="O612" s="173" t="s">
        <v>950</v>
      </c>
      <c r="P612" s="258">
        <v>1</v>
      </c>
      <c r="Q612" s="351" t="s">
        <v>935</v>
      </c>
      <c r="R612" s="351"/>
      <c r="S612" s="257">
        <v>0</v>
      </c>
      <c r="T612" s="349">
        <v>1</v>
      </c>
      <c r="U612" s="349" t="s">
        <v>2740</v>
      </c>
      <c r="V612" s="352">
        <v>9.37</v>
      </c>
      <c r="W612" s="625">
        <v>0</v>
      </c>
      <c r="X612" s="625">
        <v>0</v>
      </c>
      <c r="Y612" s="626">
        <v>0.1</v>
      </c>
    </row>
    <row r="613" spans="1:25" s="209" customFormat="1" ht="56.25">
      <c r="A613" s="498"/>
      <c r="B613" s="500"/>
      <c r="C613" s="500"/>
      <c r="D613" s="500"/>
      <c r="E613" s="500"/>
      <c r="F613" s="502"/>
      <c r="G613" s="423"/>
      <c r="H613" s="423"/>
      <c r="I613" s="490"/>
      <c r="J613" s="491"/>
      <c r="K613" s="345" t="s">
        <v>934</v>
      </c>
      <c r="L613" s="346" t="s">
        <v>626</v>
      </c>
      <c r="M613" s="346" t="s">
        <v>372</v>
      </c>
      <c r="N613" s="246" t="s">
        <v>951</v>
      </c>
      <c r="O613" s="259" t="s">
        <v>950</v>
      </c>
      <c r="P613" s="219">
        <v>10</v>
      </c>
      <c r="Q613" s="279" t="s">
        <v>935</v>
      </c>
      <c r="R613" s="279"/>
      <c r="S613" s="220">
        <v>0</v>
      </c>
      <c r="T613" s="346">
        <v>1</v>
      </c>
      <c r="U613" s="346" t="s">
        <v>2722</v>
      </c>
      <c r="V613" s="347">
        <v>9.37</v>
      </c>
      <c r="W613" s="574">
        <v>0</v>
      </c>
      <c r="X613" s="623">
        <v>0</v>
      </c>
      <c r="Y613" s="624">
        <v>0.1</v>
      </c>
    </row>
    <row r="614" spans="1:25" s="209" customFormat="1" ht="45">
      <c r="A614" s="498"/>
      <c r="B614" s="500"/>
      <c r="C614" s="500"/>
      <c r="D614" s="500"/>
      <c r="E614" s="500"/>
      <c r="F614" s="502"/>
      <c r="G614" s="423"/>
      <c r="H614" s="423"/>
      <c r="I614" s="490"/>
      <c r="J614" s="491"/>
      <c r="K614" s="345" t="s">
        <v>934</v>
      </c>
      <c r="L614" s="216" t="s">
        <v>627</v>
      </c>
      <c r="M614" s="216" t="s">
        <v>373</v>
      </c>
      <c r="N614" s="246" t="s">
        <v>952</v>
      </c>
      <c r="O614" s="259" t="s">
        <v>953</v>
      </c>
      <c r="P614" s="219">
        <v>10</v>
      </c>
      <c r="Q614" s="306" t="s">
        <v>935</v>
      </c>
      <c r="R614" s="306"/>
      <c r="S614" s="220">
        <v>0</v>
      </c>
      <c r="T614" s="216">
        <v>1</v>
      </c>
      <c r="U614" s="216" t="s">
        <v>2722</v>
      </c>
      <c r="V614" s="221">
        <v>9.37</v>
      </c>
      <c r="W614" s="574">
        <v>0</v>
      </c>
      <c r="X614" s="574">
        <v>0</v>
      </c>
      <c r="Y614" s="575">
        <v>0.6</v>
      </c>
    </row>
    <row r="615" spans="1:25" s="209" customFormat="1" ht="45.75" thickBot="1">
      <c r="A615" s="529"/>
      <c r="B615" s="530"/>
      <c r="C615" s="530"/>
      <c r="D615" s="530"/>
      <c r="E615" s="530"/>
      <c r="F615" s="502"/>
      <c r="G615" s="423"/>
      <c r="H615" s="423"/>
      <c r="I615" s="531"/>
      <c r="J615" s="491"/>
      <c r="K615" s="353" t="s">
        <v>934</v>
      </c>
      <c r="L615" s="354" t="s">
        <v>628</v>
      </c>
      <c r="M615" s="354" t="s">
        <v>1464</v>
      </c>
      <c r="N615" s="355" t="s">
        <v>954</v>
      </c>
      <c r="O615" s="356" t="s">
        <v>953</v>
      </c>
      <c r="P615" s="357">
        <v>10</v>
      </c>
      <c r="Q615" s="358" t="s">
        <v>935</v>
      </c>
      <c r="R615" s="358"/>
      <c r="S615" s="359">
        <v>0</v>
      </c>
      <c r="T615" s="354">
        <v>1</v>
      </c>
      <c r="U615" s="354" t="s">
        <v>2740</v>
      </c>
      <c r="V615" s="360">
        <v>9.37</v>
      </c>
      <c r="W615" s="627">
        <v>0</v>
      </c>
      <c r="X615" s="623">
        <v>0</v>
      </c>
      <c r="Y615" s="628">
        <v>0.6</v>
      </c>
    </row>
    <row r="616" spans="1:25" s="209" customFormat="1" ht="46.5" thickBot="1" thickTop="1">
      <c r="A616" s="361" t="s">
        <v>2713</v>
      </c>
      <c r="B616" s="362"/>
      <c r="C616" s="362"/>
      <c r="D616" s="362"/>
      <c r="E616" s="362"/>
      <c r="F616" s="363"/>
      <c r="G616" s="364" t="s">
        <v>629</v>
      </c>
      <c r="H616" s="364" t="s">
        <v>374</v>
      </c>
      <c r="I616" s="365" t="s">
        <v>1465</v>
      </c>
      <c r="J616" s="366">
        <v>3</v>
      </c>
      <c r="K616" s="368" t="s">
        <v>934</v>
      </c>
      <c r="L616" s="367" t="s">
        <v>630</v>
      </c>
      <c r="M616" s="367" t="s">
        <v>375</v>
      </c>
      <c r="N616" s="369" t="s">
        <v>2605</v>
      </c>
      <c r="O616" s="362">
        <v>584</v>
      </c>
      <c r="P616" s="370">
        <v>3</v>
      </c>
      <c r="Q616" s="371" t="s">
        <v>955</v>
      </c>
      <c r="R616" s="371"/>
      <c r="S616" s="372">
        <v>0</v>
      </c>
      <c r="T616" s="367">
        <v>1</v>
      </c>
      <c r="U616" s="367" t="s">
        <v>2722</v>
      </c>
      <c r="V616" s="373">
        <v>9.37</v>
      </c>
      <c r="W616" s="629">
        <v>0</v>
      </c>
      <c r="X616" s="629">
        <v>0</v>
      </c>
      <c r="Y616" s="630">
        <v>0.1</v>
      </c>
    </row>
    <row r="617" spans="1:25" s="209" customFormat="1" ht="23.25" thickTop="1">
      <c r="A617" s="524" t="s">
        <v>2713</v>
      </c>
      <c r="B617" s="525"/>
      <c r="C617" s="526" t="s">
        <v>953</v>
      </c>
      <c r="D617" s="525"/>
      <c r="E617" s="526" t="s">
        <v>2715</v>
      </c>
      <c r="F617" s="527" t="s">
        <v>2716</v>
      </c>
      <c r="G617" s="422" t="s">
        <v>631</v>
      </c>
      <c r="H617" s="422" t="s">
        <v>378</v>
      </c>
      <c r="I617" s="492" t="s">
        <v>956</v>
      </c>
      <c r="J617" s="528">
        <v>2</v>
      </c>
      <c r="K617" s="350" t="s">
        <v>934</v>
      </c>
      <c r="L617" s="349" t="s">
        <v>632</v>
      </c>
      <c r="M617" s="349" t="s">
        <v>379</v>
      </c>
      <c r="N617" s="245" t="s">
        <v>2737</v>
      </c>
      <c r="O617" s="173">
        <v>586</v>
      </c>
      <c r="P617" s="258">
        <v>1</v>
      </c>
      <c r="Q617" s="351" t="s">
        <v>957</v>
      </c>
      <c r="R617" s="351"/>
      <c r="S617" s="257">
        <v>0</v>
      </c>
      <c r="T617" s="349">
        <v>1</v>
      </c>
      <c r="U617" s="349" t="s">
        <v>2740</v>
      </c>
      <c r="V617" s="352">
        <v>9.37</v>
      </c>
      <c r="W617" s="625">
        <v>0</v>
      </c>
      <c r="X617" s="625">
        <v>0</v>
      </c>
      <c r="Y617" s="626">
        <v>0.1</v>
      </c>
    </row>
    <row r="618" spans="1:25" s="209" customFormat="1" ht="56.25">
      <c r="A618" s="498"/>
      <c r="B618" s="500"/>
      <c r="C618" s="500"/>
      <c r="D618" s="500"/>
      <c r="E618" s="500"/>
      <c r="F618" s="502"/>
      <c r="G618" s="423"/>
      <c r="H618" s="423"/>
      <c r="I618" s="490"/>
      <c r="J618" s="491"/>
      <c r="K618" s="345" t="s">
        <v>934</v>
      </c>
      <c r="L618" s="346" t="s">
        <v>633</v>
      </c>
      <c r="M618" s="346" t="s">
        <v>380</v>
      </c>
      <c r="N618" s="246" t="s">
        <v>958</v>
      </c>
      <c r="O618" s="259">
        <v>586</v>
      </c>
      <c r="P618" s="219">
        <v>10</v>
      </c>
      <c r="Q618" s="279" t="s">
        <v>957</v>
      </c>
      <c r="R618" s="279"/>
      <c r="S618" s="220">
        <v>0</v>
      </c>
      <c r="T618" s="346">
        <v>1</v>
      </c>
      <c r="U618" s="346" t="s">
        <v>2722</v>
      </c>
      <c r="V618" s="347">
        <v>9.37</v>
      </c>
      <c r="W618" s="574">
        <v>0</v>
      </c>
      <c r="X618" s="623">
        <v>0</v>
      </c>
      <c r="Y618" s="624">
        <v>0.6</v>
      </c>
    </row>
    <row r="619" spans="1:25" s="209" customFormat="1" ht="22.5">
      <c r="A619" s="498"/>
      <c r="B619" s="500"/>
      <c r="C619" s="500"/>
      <c r="D619" s="500"/>
      <c r="E619" s="500"/>
      <c r="F619" s="502"/>
      <c r="G619" s="423"/>
      <c r="H619" s="423"/>
      <c r="I619" s="490"/>
      <c r="J619" s="491"/>
      <c r="K619" s="345" t="s">
        <v>934</v>
      </c>
      <c r="L619" s="216" t="s">
        <v>634</v>
      </c>
      <c r="M619" s="216" t="s">
        <v>381</v>
      </c>
      <c r="N619" s="217" t="s">
        <v>959</v>
      </c>
      <c r="O619" s="259">
        <v>586</v>
      </c>
      <c r="P619" s="219">
        <v>10</v>
      </c>
      <c r="Q619" s="306" t="s">
        <v>935</v>
      </c>
      <c r="R619" s="306"/>
      <c r="S619" s="220">
        <v>0</v>
      </c>
      <c r="T619" s="216">
        <v>1</v>
      </c>
      <c r="U619" s="216" t="s">
        <v>2740</v>
      </c>
      <c r="V619" s="221">
        <v>9.37</v>
      </c>
      <c r="W619" s="574">
        <v>0</v>
      </c>
      <c r="X619" s="574">
        <v>0</v>
      </c>
      <c r="Y619" s="575">
        <v>0.6</v>
      </c>
    </row>
    <row r="620" spans="1:25" s="157" customFormat="1" ht="56.25">
      <c r="A620" s="477"/>
      <c r="B620" s="411"/>
      <c r="C620" s="411"/>
      <c r="D620" s="411"/>
      <c r="E620" s="411"/>
      <c r="F620" s="420"/>
      <c r="G620" s="417"/>
      <c r="H620" s="417"/>
      <c r="I620" s="464"/>
      <c r="J620" s="437"/>
      <c r="K620" s="311" t="s">
        <v>934</v>
      </c>
      <c r="L620" s="185" t="s">
        <v>635</v>
      </c>
      <c r="M620" s="185" t="s">
        <v>382</v>
      </c>
      <c r="N620" s="203" t="s">
        <v>960</v>
      </c>
      <c r="O620" s="204">
        <v>586</v>
      </c>
      <c r="P620" s="205">
        <v>10</v>
      </c>
      <c r="Q620" s="309" t="s">
        <v>957</v>
      </c>
      <c r="R620" s="309"/>
      <c r="S620" s="206">
        <v>0</v>
      </c>
      <c r="T620" s="185">
        <v>1</v>
      </c>
      <c r="U620" s="185" t="s">
        <v>2722</v>
      </c>
      <c r="V620" s="207">
        <v>9.37</v>
      </c>
      <c r="W620" s="564">
        <v>0</v>
      </c>
      <c r="X620" s="566">
        <v>0</v>
      </c>
      <c r="Y620" s="571">
        <v>0.1</v>
      </c>
    </row>
    <row r="621" spans="1:25" s="157" customFormat="1" ht="101.25">
      <c r="A621" s="532"/>
      <c r="B621" s="500"/>
      <c r="C621" s="500"/>
      <c r="D621" s="500"/>
      <c r="E621" s="500"/>
      <c r="F621" s="502"/>
      <c r="G621" s="425"/>
      <c r="H621" s="425"/>
      <c r="I621" s="533"/>
      <c r="J621" s="534"/>
      <c r="K621" s="313" t="s">
        <v>934</v>
      </c>
      <c r="L621" s="185" t="s">
        <v>636</v>
      </c>
      <c r="M621" s="185" t="s">
        <v>1466</v>
      </c>
      <c r="N621" s="203" t="s">
        <v>2613</v>
      </c>
      <c r="O621" s="268">
        <v>585</v>
      </c>
      <c r="P621" s="205">
        <v>3</v>
      </c>
      <c r="Q621" s="309" t="s">
        <v>955</v>
      </c>
      <c r="R621" s="309"/>
      <c r="S621" s="206">
        <v>0</v>
      </c>
      <c r="T621" s="185">
        <v>1</v>
      </c>
      <c r="U621" s="185" t="s">
        <v>2722</v>
      </c>
      <c r="V621" s="207">
        <v>9.37</v>
      </c>
      <c r="W621" s="564">
        <v>0</v>
      </c>
      <c r="X621" s="564">
        <v>0</v>
      </c>
      <c r="Y621" s="571">
        <v>0.1</v>
      </c>
    </row>
    <row r="622" spans="1:25" s="157" customFormat="1" ht="34.5" thickBot="1">
      <c r="A622" s="498"/>
      <c r="B622" s="500"/>
      <c r="C622" s="500"/>
      <c r="D622" s="500"/>
      <c r="E622" s="500"/>
      <c r="F622" s="502"/>
      <c r="G622" s="424"/>
      <c r="H622" s="424"/>
      <c r="I622" s="490"/>
      <c r="J622" s="491"/>
      <c r="K622" s="313" t="s">
        <v>934</v>
      </c>
      <c r="L622" s="185" t="s">
        <v>637</v>
      </c>
      <c r="M622" s="185" t="s">
        <v>1467</v>
      </c>
      <c r="N622" s="203" t="s">
        <v>961</v>
      </c>
      <c r="O622" s="268">
        <v>586</v>
      </c>
      <c r="P622" s="205">
        <v>9</v>
      </c>
      <c r="Q622" s="309" t="s">
        <v>962</v>
      </c>
      <c r="R622" s="309"/>
      <c r="S622" s="206">
        <v>0</v>
      </c>
      <c r="T622" s="185">
        <v>1</v>
      </c>
      <c r="U622" s="185" t="s">
        <v>2722</v>
      </c>
      <c r="V622" s="207">
        <v>9.37</v>
      </c>
      <c r="W622" s="564">
        <v>0</v>
      </c>
      <c r="X622" s="564">
        <v>0</v>
      </c>
      <c r="Y622" s="571">
        <v>0.1</v>
      </c>
    </row>
    <row r="623" spans="1:25" s="209" customFormat="1" ht="34.5" thickTop="1">
      <c r="A623" s="524" t="s">
        <v>2713</v>
      </c>
      <c r="B623" s="525"/>
      <c r="C623" s="526" t="s">
        <v>963</v>
      </c>
      <c r="D623" s="525"/>
      <c r="E623" s="526" t="s">
        <v>2715</v>
      </c>
      <c r="F623" s="527" t="s">
        <v>2716</v>
      </c>
      <c r="G623" s="422" t="s">
        <v>638</v>
      </c>
      <c r="H623" s="422" t="s">
        <v>383</v>
      </c>
      <c r="I623" s="492" t="s">
        <v>964</v>
      </c>
      <c r="J623" s="528">
        <v>8</v>
      </c>
      <c r="K623" s="350" t="s">
        <v>934</v>
      </c>
      <c r="L623" s="349" t="s">
        <v>639</v>
      </c>
      <c r="M623" s="349" t="s">
        <v>384</v>
      </c>
      <c r="N623" s="245" t="s">
        <v>2737</v>
      </c>
      <c r="O623" s="256" t="s">
        <v>965</v>
      </c>
      <c r="P623" s="258">
        <v>1</v>
      </c>
      <c r="Q623" s="351" t="s">
        <v>966</v>
      </c>
      <c r="R623" s="351"/>
      <c r="S623" s="257">
        <v>0</v>
      </c>
      <c r="T623" s="349">
        <v>1</v>
      </c>
      <c r="U623" s="349" t="s">
        <v>2740</v>
      </c>
      <c r="V623" s="352">
        <v>9.37</v>
      </c>
      <c r="W623" s="625">
        <v>0</v>
      </c>
      <c r="X623" s="625">
        <v>0</v>
      </c>
      <c r="Y623" s="626">
        <v>0.1</v>
      </c>
    </row>
    <row r="624" spans="1:25" s="209" customFormat="1" ht="67.5">
      <c r="A624" s="498"/>
      <c r="B624" s="500"/>
      <c r="C624" s="500"/>
      <c r="D624" s="500"/>
      <c r="E624" s="500"/>
      <c r="F624" s="502"/>
      <c r="G624" s="423"/>
      <c r="H624" s="423"/>
      <c r="I624" s="490"/>
      <c r="J624" s="491"/>
      <c r="K624" s="345" t="s">
        <v>934</v>
      </c>
      <c r="L624" s="346" t="s">
        <v>640</v>
      </c>
      <c r="M624" s="346" t="s">
        <v>385</v>
      </c>
      <c r="N624" s="246" t="s">
        <v>967</v>
      </c>
      <c r="O624" s="259" t="s">
        <v>968</v>
      </c>
      <c r="P624" s="219">
        <v>10</v>
      </c>
      <c r="Q624" s="279" t="s">
        <v>966</v>
      </c>
      <c r="R624" s="279"/>
      <c r="S624" s="220">
        <v>0</v>
      </c>
      <c r="T624" s="346">
        <v>1</v>
      </c>
      <c r="U624" s="346" t="s">
        <v>2722</v>
      </c>
      <c r="V624" s="347">
        <v>9.37</v>
      </c>
      <c r="W624" s="574">
        <v>0</v>
      </c>
      <c r="X624" s="623">
        <v>0</v>
      </c>
      <c r="Y624" s="624">
        <v>0.6</v>
      </c>
    </row>
    <row r="625" spans="1:25" s="209" customFormat="1" ht="78.75">
      <c r="A625" s="498"/>
      <c r="B625" s="500"/>
      <c r="C625" s="500"/>
      <c r="D625" s="500"/>
      <c r="E625" s="500"/>
      <c r="F625" s="502"/>
      <c r="G625" s="423"/>
      <c r="H625" s="423"/>
      <c r="I625" s="490"/>
      <c r="J625" s="491"/>
      <c r="K625" s="345" t="s">
        <v>934</v>
      </c>
      <c r="L625" s="216" t="s">
        <v>641</v>
      </c>
      <c r="M625" s="216" t="s">
        <v>386</v>
      </c>
      <c r="N625" s="246" t="s">
        <v>969</v>
      </c>
      <c r="O625" s="218" t="s">
        <v>968</v>
      </c>
      <c r="P625" s="219">
        <v>10</v>
      </c>
      <c r="Q625" s="306" t="s">
        <v>966</v>
      </c>
      <c r="R625" s="306"/>
      <c r="S625" s="220">
        <v>0</v>
      </c>
      <c r="T625" s="216">
        <v>1</v>
      </c>
      <c r="U625" s="216" t="s">
        <v>2722</v>
      </c>
      <c r="V625" s="221">
        <v>9.37</v>
      </c>
      <c r="W625" s="572">
        <v>0</v>
      </c>
      <c r="X625" s="574">
        <v>0</v>
      </c>
      <c r="Y625" s="575">
        <v>0.6</v>
      </c>
    </row>
    <row r="626" spans="1:25" s="209" customFormat="1" ht="33.75">
      <c r="A626" s="498"/>
      <c r="B626" s="500"/>
      <c r="C626" s="500"/>
      <c r="D626" s="500"/>
      <c r="E626" s="500"/>
      <c r="F626" s="502"/>
      <c r="G626" s="423"/>
      <c r="H626" s="423"/>
      <c r="I626" s="490"/>
      <c r="J626" s="491"/>
      <c r="K626" s="345" t="s">
        <v>934</v>
      </c>
      <c r="L626" s="216" t="s">
        <v>642</v>
      </c>
      <c r="M626" s="216" t="s">
        <v>1468</v>
      </c>
      <c r="N626" s="217" t="s">
        <v>970</v>
      </c>
      <c r="O626" s="218" t="s">
        <v>968</v>
      </c>
      <c r="P626" s="219">
        <v>5</v>
      </c>
      <c r="Q626" s="306" t="s">
        <v>966</v>
      </c>
      <c r="R626" s="306"/>
      <c r="S626" s="220">
        <v>0</v>
      </c>
      <c r="T626" s="216">
        <v>1</v>
      </c>
      <c r="U626" s="216" t="s">
        <v>2722</v>
      </c>
      <c r="V626" s="221">
        <v>9.37</v>
      </c>
      <c r="W626" s="572">
        <v>0</v>
      </c>
      <c r="X626" s="574">
        <v>0</v>
      </c>
      <c r="Y626" s="575">
        <v>0.1</v>
      </c>
    </row>
    <row r="627" spans="1:25" s="209" customFormat="1" ht="33.75">
      <c r="A627" s="498"/>
      <c r="B627" s="500"/>
      <c r="C627" s="500"/>
      <c r="D627" s="500"/>
      <c r="E627" s="500"/>
      <c r="F627" s="502"/>
      <c r="G627" s="423"/>
      <c r="H627" s="423"/>
      <c r="I627" s="490"/>
      <c r="J627" s="491"/>
      <c r="K627" s="345" t="s">
        <v>934</v>
      </c>
      <c r="L627" s="216" t="s">
        <v>643</v>
      </c>
      <c r="M627" s="216" t="s">
        <v>1469</v>
      </c>
      <c r="N627" s="217" t="s">
        <v>971</v>
      </c>
      <c r="O627" s="218" t="s">
        <v>968</v>
      </c>
      <c r="P627" s="219">
        <v>10</v>
      </c>
      <c r="Q627" s="306" t="s">
        <v>966</v>
      </c>
      <c r="R627" s="306"/>
      <c r="S627" s="220">
        <v>0</v>
      </c>
      <c r="T627" s="216">
        <v>1</v>
      </c>
      <c r="U627" s="216" t="s">
        <v>2722</v>
      </c>
      <c r="V627" s="221">
        <v>9.37</v>
      </c>
      <c r="W627" s="572">
        <v>0</v>
      </c>
      <c r="X627" s="574">
        <v>0</v>
      </c>
      <c r="Y627" s="575">
        <v>0.6</v>
      </c>
    </row>
    <row r="628" spans="1:25" s="209" customFormat="1" ht="45">
      <c r="A628" s="498"/>
      <c r="B628" s="500"/>
      <c r="C628" s="500"/>
      <c r="D628" s="500"/>
      <c r="E628" s="500"/>
      <c r="F628" s="502"/>
      <c r="G628" s="423"/>
      <c r="H628" s="423"/>
      <c r="I628" s="490"/>
      <c r="J628" s="491"/>
      <c r="K628" s="345" t="s">
        <v>934</v>
      </c>
      <c r="L628" s="216" t="s">
        <v>644</v>
      </c>
      <c r="M628" s="216" t="s">
        <v>1470</v>
      </c>
      <c r="N628" s="217" t="s">
        <v>972</v>
      </c>
      <c r="O628" s="218" t="s">
        <v>973</v>
      </c>
      <c r="P628" s="219">
        <v>3</v>
      </c>
      <c r="Q628" s="306" t="s">
        <v>966</v>
      </c>
      <c r="R628" s="306"/>
      <c r="S628" s="220">
        <v>0</v>
      </c>
      <c r="T628" s="216">
        <v>1</v>
      </c>
      <c r="U628" s="216" t="s">
        <v>2722</v>
      </c>
      <c r="V628" s="221">
        <v>9.37</v>
      </c>
      <c r="W628" s="572">
        <v>0</v>
      </c>
      <c r="X628" s="574">
        <v>0</v>
      </c>
      <c r="Y628" s="575">
        <v>0.6</v>
      </c>
    </row>
    <row r="629" spans="1:25" s="209" customFormat="1" ht="34.5" thickBot="1">
      <c r="A629" s="529"/>
      <c r="B629" s="530"/>
      <c r="C629" s="530"/>
      <c r="D629" s="530"/>
      <c r="E629" s="530"/>
      <c r="F629" s="502"/>
      <c r="G629" s="424"/>
      <c r="H629" s="424"/>
      <c r="I629" s="531"/>
      <c r="J629" s="491"/>
      <c r="K629" s="345" t="s">
        <v>934</v>
      </c>
      <c r="L629" s="354" t="s">
        <v>645</v>
      </c>
      <c r="M629" s="354" t="s">
        <v>1471</v>
      </c>
      <c r="N629" s="355" t="s">
        <v>1936</v>
      </c>
      <c r="O629" s="374" t="s">
        <v>973</v>
      </c>
      <c r="P629" s="357">
        <v>10</v>
      </c>
      <c r="Q629" s="358" t="s">
        <v>966</v>
      </c>
      <c r="R629" s="358"/>
      <c r="S629" s="359">
        <v>0</v>
      </c>
      <c r="T629" s="354">
        <v>1</v>
      </c>
      <c r="U629" s="354" t="s">
        <v>2722</v>
      </c>
      <c r="V629" s="360">
        <v>9.37</v>
      </c>
      <c r="W629" s="627">
        <v>0</v>
      </c>
      <c r="X629" s="623">
        <v>0</v>
      </c>
      <c r="Y629" s="628">
        <v>0.6</v>
      </c>
    </row>
    <row r="630" spans="1:25" s="157" customFormat="1" ht="12.75" thickBot="1" thickTop="1">
      <c r="A630" s="158" t="s">
        <v>1622</v>
      </c>
      <c r="B630" s="160"/>
      <c r="C630" s="159"/>
      <c r="D630" s="159"/>
      <c r="E630" s="159"/>
      <c r="F630" s="161"/>
      <c r="G630" s="162"/>
      <c r="H630" s="162"/>
      <c r="I630" s="163"/>
      <c r="J630" s="164"/>
      <c r="K630" s="340"/>
      <c r="L630" s="165"/>
      <c r="M630" s="165"/>
      <c r="N630" s="166"/>
      <c r="O630" s="161"/>
      <c r="P630" s="298"/>
      <c r="Q630" s="166"/>
      <c r="R630" s="166"/>
      <c r="S630" s="167"/>
      <c r="T630" s="165"/>
      <c r="U630" s="165"/>
      <c r="V630" s="168"/>
      <c r="W630" s="621"/>
      <c r="X630" s="621"/>
      <c r="Y630" s="622"/>
    </row>
    <row r="631" spans="1:25" s="157" customFormat="1" ht="23.25" thickTop="1">
      <c r="A631" s="476" t="s">
        <v>2713</v>
      </c>
      <c r="B631" s="410"/>
      <c r="C631" s="412">
        <v>591</v>
      </c>
      <c r="D631" s="410"/>
      <c r="E631" s="412" t="s">
        <v>2715</v>
      </c>
      <c r="F631" s="419" t="s">
        <v>2716</v>
      </c>
      <c r="G631" s="416" t="s">
        <v>646</v>
      </c>
      <c r="H631" s="416" t="s">
        <v>1472</v>
      </c>
      <c r="I631" s="463" t="s">
        <v>2621</v>
      </c>
      <c r="J631" s="436">
        <v>14</v>
      </c>
      <c r="K631" s="307" t="s">
        <v>934</v>
      </c>
      <c r="L631" s="169" t="s">
        <v>647</v>
      </c>
      <c r="M631" s="169" t="s">
        <v>1473</v>
      </c>
      <c r="N631" s="170" t="s">
        <v>2737</v>
      </c>
      <c r="O631" s="201">
        <v>591</v>
      </c>
      <c r="P631" s="172">
        <v>1</v>
      </c>
      <c r="Q631" s="292" t="s">
        <v>1623</v>
      </c>
      <c r="R631" s="292"/>
      <c r="S631" s="202">
        <v>0</v>
      </c>
      <c r="T631" s="169">
        <v>1</v>
      </c>
      <c r="U631" s="169" t="s">
        <v>2740</v>
      </c>
      <c r="V631" s="175">
        <v>9.37</v>
      </c>
      <c r="W631" s="562">
        <v>0</v>
      </c>
      <c r="X631" s="562">
        <v>0</v>
      </c>
      <c r="Y631" s="563">
        <v>0.1</v>
      </c>
    </row>
    <row r="632" spans="1:25" s="157" customFormat="1" ht="22.5">
      <c r="A632" s="477"/>
      <c r="B632" s="411"/>
      <c r="C632" s="411"/>
      <c r="D632" s="411"/>
      <c r="E632" s="411"/>
      <c r="F632" s="420"/>
      <c r="G632" s="417"/>
      <c r="H632" s="417"/>
      <c r="I632" s="464"/>
      <c r="J632" s="437"/>
      <c r="K632" s="308" t="s">
        <v>934</v>
      </c>
      <c r="L632" s="243" t="s">
        <v>648</v>
      </c>
      <c r="M632" s="243" t="s">
        <v>1474</v>
      </c>
      <c r="N632" s="240" t="s">
        <v>2623</v>
      </c>
      <c r="O632" s="241">
        <v>591</v>
      </c>
      <c r="P632" s="205">
        <v>11</v>
      </c>
      <c r="Q632" s="309" t="s">
        <v>1623</v>
      </c>
      <c r="R632" s="309"/>
      <c r="S632" s="206">
        <v>0</v>
      </c>
      <c r="T632" s="243">
        <v>1</v>
      </c>
      <c r="U632" s="243" t="s">
        <v>2722</v>
      </c>
      <c r="V632" s="253">
        <v>9.37</v>
      </c>
      <c r="W632" s="566">
        <v>0</v>
      </c>
      <c r="X632" s="567">
        <v>0</v>
      </c>
      <c r="Y632" s="568">
        <v>0.1</v>
      </c>
    </row>
    <row r="633" spans="1:25" s="157" customFormat="1" ht="34.5" thickBot="1">
      <c r="A633" s="477"/>
      <c r="B633" s="411"/>
      <c r="C633" s="411"/>
      <c r="D633" s="411"/>
      <c r="E633" s="411"/>
      <c r="F633" s="420"/>
      <c r="G633" s="418"/>
      <c r="H633" s="418"/>
      <c r="I633" s="464"/>
      <c r="J633" s="437"/>
      <c r="K633" s="344" t="s">
        <v>934</v>
      </c>
      <c r="L633" s="185" t="s">
        <v>649</v>
      </c>
      <c r="M633" s="185" t="s">
        <v>1475</v>
      </c>
      <c r="N633" s="203" t="s">
        <v>2624</v>
      </c>
      <c r="O633" s="241">
        <v>591</v>
      </c>
      <c r="P633" s="205">
        <v>10</v>
      </c>
      <c r="Q633" s="225" t="s">
        <v>1623</v>
      </c>
      <c r="R633" s="225"/>
      <c r="S633" s="206">
        <v>0</v>
      </c>
      <c r="T633" s="185">
        <v>1</v>
      </c>
      <c r="U633" s="185" t="s">
        <v>2722</v>
      </c>
      <c r="V633" s="207">
        <v>9.37</v>
      </c>
      <c r="W633" s="566">
        <v>0</v>
      </c>
      <c r="X633" s="566">
        <v>0</v>
      </c>
      <c r="Y633" s="571">
        <v>0.6</v>
      </c>
    </row>
    <row r="634" spans="1:25" s="157" customFormat="1" ht="34.5" thickTop="1">
      <c r="A634" s="476" t="s">
        <v>2713</v>
      </c>
      <c r="B634" s="410"/>
      <c r="C634" s="412">
        <v>592</v>
      </c>
      <c r="D634" s="410"/>
      <c r="E634" s="412" t="s">
        <v>2715</v>
      </c>
      <c r="F634" s="419" t="s">
        <v>2716</v>
      </c>
      <c r="G634" s="416" t="s">
        <v>650</v>
      </c>
      <c r="H634" s="416" t="s">
        <v>1476</v>
      </c>
      <c r="I634" s="463" t="s">
        <v>2626</v>
      </c>
      <c r="J634" s="436">
        <v>5</v>
      </c>
      <c r="K634" s="311" t="s">
        <v>934</v>
      </c>
      <c r="L634" s="169" t="s">
        <v>651</v>
      </c>
      <c r="M634" s="169" t="s">
        <v>1477</v>
      </c>
      <c r="N634" s="170" t="s">
        <v>2737</v>
      </c>
      <c r="O634" s="201">
        <v>592</v>
      </c>
      <c r="P634" s="172">
        <v>1</v>
      </c>
      <c r="Q634" s="292" t="s">
        <v>1624</v>
      </c>
      <c r="R634" s="292"/>
      <c r="S634" s="202">
        <v>0</v>
      </c>
      <c r="T634" s="169">
        <v>1</v>
      </c>
      <c r="U634" s="169" t="s">
        <v>2740</v>
      </c>
      <c r="V634" s="175">
        <v>9.37</v>
      </c>
      <c r="W634" s="562">
        <v>0</v>
      </c>
      <c r="X634" s="562">
        <v>0</v>
      </c>
      <c r="Y634" s="563">
        <v>0.1</v>
      </c>
    </row>
    <row r="635" spans="1:25" s="157" customFormat="1" ht="33.75">
      <c r="A635" s="477"/>
      <c r="B635" s="411"/>
      <c r="C635" s="411"/>
      <c r="D635" s="411"/>
      <c r="E635" s="411"/>
      <c r="F635" s="420"/>
      <c r="G635" s="417"/>
      <c r="H635" s="417"/>
      <c r="I635" s="464"/>
      <c r="J635" s="437"/>
      <c r="K635" s="308" t="s">
        <v>934</v>
      </c>
      <c r="L635" s="243" t="s">
        <v>652</v>
      </c>
      <c r="M635" s="243" t="s">
        <v>1478</v>
      </c>
      <c r="N635" s="240" t="s">
        <v>2626</v>
      </c>
      <c r="O635" s="241">
        <v>592</v>
      </c>
      <c r="P635" s="205">
        <v>4</v>
      </c>
      <c r="Q635" s="309" t="s">
        <v>1624</v>
      </c>
      <c r="R635" s="309"/>
      <c r="S635" s="206">
        <v>0</v>
      </c>
      <c r="T635" s="243">
        <v>1</v>
      </c>
      <c r="U635" s="243" t="s">
        <v>2722</v>
      </c>
      <c r="V635" s="253">
        <v>9.37</v>
      </c>
      <c r="W635" s="566">
        <v>0</v>
      </c>
      <c r="X635" s="567">
        <v>0</v>
      </c>
      <c r="Y635" s="568">
        <v>0.1</v>
      </c>
    </row>
    <row r="636" spans="1:25" s="157" customFormat="1" ht="34.5" thickBot="1">
      <c r="A636" s="477"/>
      <c r="B636" s="411"/>
      <c r="C636" s="411"/>
      <c r="D636" s="411"/>
      <c r="E636" s="411"/>
      <c r="F636" s="420"/>
      <c r="G636" s="418"/>
      <c r="H636" s="418"/>
      <c r="I636" s="464"/>
      <c r="J636" s="437"/>
      <c r="K636" s="308" t="s">
        <v>934</v>
      </c>
      <c r="L636" s="185" t="s">
        <v>653</v>
      </c>
      <c r="M636" s="185" t="s">
        <v>1479</v>
      </c>
      <c r="N636" s="203" t="s">
        <v>2629</v>
      </c>
      <c r="O636" s="241">
        <v>592</v>
      </c>
      <c r="P636" s="205">
        <v>5</v>
      </c>
      <c r="Q636" s="225" t="s">
        <v>1625</v>
      </c>
      <c r="R636" s="225"/>
      <c r="S636" s="206">
        <v>0</v>
      </c>
      <c r="T636" s="185">
        <v>1</v>
      </c>
      <c r="U636" s="185" t="s">
        <v>2722</v>
      </c>
      <c r="V636" s="207">
        <v>9.37</v>
      </c>
      <c r="W636" s="566">
        <v>0</v>
      </c>
      <c r="X636" s="566">
        <v>0</v>
      </c>
      <c r="Y636" s="571">
        <v>0.9</v>
      </c>
    </row>
    <row r="637" spans="1:25" s="157" customFormat="1" ht="45.75" thickTop="1">
      <c r="A637" s="476" t="s">
        <v>2713</v>
      </c>
      <c r="B637" s="410"/>
      <c r="C637" s="412">
        <v>599</v>
      </c>
      <c r="D637" s="410"/>
      <c r="E637" s="412" t="s">
        <v>2715</v>
      </c>
      <c r="F637" s="419" t="s">
        <v>2716</v>
      </c>
      <c r="G637" s="416" t="s">
        <v>654</v>
      </c>
      <c r="H637" s="416" t="s">
        <v>1480</v>
      </c>
      <c r="I637" s="463" t="s">
        <v>2632</v>
      </c>
      <c r="J637" s="436">
        <v>5</v>
      </c>
      <c r="K637" s="307" t="s">
        <v>934</v>
      </c>
      <c r="L637" s="169" t="s">
        <v>655</v>
      </c>
      <c r="M637" s="169" t="s">
        <v>1481</v>
      </c>
      <c r="N637" s="170" t="s">
        <v>2737</v>
      </c>
      <c r="O637" s="201"/>
      <c r="P637" s="172">
        <v>1</v>
      </c>
      <c r="Q637" s="292" t="s">
        <v>1626</v>
      </c>
      <c r="R637" s="292"/>
      <c r="S637" s="202">
        <v>0</v>
      </c>
      <c r="T637" s="169">
        <v>1</v>
      </c>
      <c r="U637" s="169" t="s">
        <v>2740</v>
      </c>
      <c r="V637" s="175">
        <v>9.37</v>
      </c>
      <c r="W637" s="562">
        <v>0</v>
      </c>
      <c r="X637" s="562">
        <v>0</v>
      </c>
      <c r="Y637" s="563">
        <v>0.1</v>
      </c>
    </row>
    <row r="638" spans="1:25" s="157" customFormat="1" ht="33.75">
      <c r="A638" s="477"/>
      <c r="B638" s="411"/>
      <c r="C638" s="411"/>
      <c r="D638" s="411"/>
      <c r="E638" s="411"/>
      <c r="F638" s="420"/>
      <c r="G638" s="417"/>
      <c r="H638" s="417"/>
      <c r="I638" s="464"/>
      <c r="J638" s="437"/>
      <c r="K638" s="308" t="s">
        <v>934</v>
      </c>
      <c r="L638" s="243" t="s">
        <v>656</v>
      </c>
      <c r="M638" s="243" t="s">
        <v>1482</v>
      </c>
      <c r="N638" s="240" t="s">
        <v>2635</v>
      </c>
      <c r="O638" s="241">
        <v>599</v>
      </c>
      <c r="P638" s="205">
        <v>3</v>
      </c>
      <c r="Q638" s="309" t="s">
        <v>1627</v>
      </c>
      <c r="R638" s="309"/>
      <c r="S638" s="206">
        <v>0</v>
      </c>
      <c r="T638" s="243">
        <v>1</v>
      </c>
      <c r="U638" s="243" t="s">
        <v>2722</v>
      </c>
      <c r="V638" s="253">
        <v>9.37</v>
      </c>
      <c r="W638" s="566">
        <v>0</v>
      </c>
      <c r="X638" s="567">
        <v>0</v>
      </c>
      <c r="Y638" s="568">
        <v>0.1</v>
      </c>
    </row>
    <row r="639" spans="1:25" s="157" customFormat="1" ht="34.5" thickBot="1">
      <c r="A639" s="477"/>
      <c r="B639" s="411"/>
      <c r="C639" s="411"/>
      <c r="D639" s="411"/>
      <c r="E639" s="411"/>
      <c r="F639" s="420"/>
      <c r="G639" s="417"/>
      <c r="H639" s="417"/>
      <c r="I639" s="464"/>
      <c r="J639" s="437"/>
      <c r="K639" s="308" t="s">
        <v>934</v>
      </c>
      <c r="L639" s="243" t="s">
        <v>657</v>
      </c>
      <c r="M639" s="243" t="s">
        <v>1483</v>
      </c>
      <c r="N639" s="240" t="s">
        <v>2638</v>
      </c>
      <c r="O639" s="241">
        <v>599</v>
      </c>
      <c r="P639" s="205">
        <v>6</v>
      </c>
      <c r="Q639" s="309" t="s">
        <v>1628</v>
      </c>
      <c r="R639" s="309"/>
      <c r="S639" s="206">
        <v>0</v>
      </c>
      <c r="T639" s="243">
        <v>1</v>
      </c>
      <c r="U639" s="243" t="s">
        <v>2722</v>
      </c>
      <c r="V639" s="253">
        <v>9.37</v>
      </c>
      <c r="W639" s="566">
        <v>0</v>
      </c>
      <c r="X639" s="567">
        <v>0</v>
      </c>
      <c r="Y639" s="568">
        <v>0.1</v>
      </c>
    </row>
    <row r="640" spans="1:25" s="157" customFormat="1" ht="12.75" thickBot="1" thickTop="1">
      <c r="A640" s="158" t="s">
        <v>1629</v>
      </c>
      <c r="B640" s="160"/>
      <c r="C640" s="159"/>
      <c r="D640" s="159"/>
      <c r="E640" s="159"/>
      <c r="F640" s="161"/>
      <c r="G640" s="162"/>
      <c r="H640" s="162"/>
      <c r="I640" s="163"/>
      <c r="J640" s="164"/>
      <c r="K640" s="340"/>
      <c r="L640" s="165"/>
      <c r="M640" s="165"/>
      <c r="N640" s="166"/>
      <c r="O640" s="161"/>
      <c r="P640" s="298"/>
      <c r="Q640" s="166"/>
      <c r="R640" s="166"/>
      <c r="S640" s="167"/>
      <c r="T640" s="165"/>
      <c r="U640" s="165"/>
      <c r="V640" s="168"/>
      <c r="W640" s="621"/>
      <c r="X640" s="621"/>
      <c r="Y640" s="622"/>
    </row>
    <row r="641" spans="1:25" s="157" customFormat="1" ht="23.25" thickTop="1">
      <c r="A641" s="476" t="s">
        <v>2713</v>
      </c>
      <c r="B641" s="410"/>
      <c r="C641" s="412" t="s">
        <v>2640</v>
      </c>
      <c r="D641" s="410"/>
      <c r="E641" s="412" t="s">
        <v>2715</v>
      </c>
      <c r="F641" s="419" t="s">
        <v>2716</v>
      </c>
      <c r="G641" s="416" t="s">
        <v>658</v>
      </c>
      <c r="H641" s="416" t="s">
        <v>1484</v>
      </c>
      <c r="I641" s="463" t="s">
        <v>2642</v>
      </c>
      <c r="J641" s="436">
        <v>2</v>
      </c>
      <c r="K641" s="307" t="s">
        <v>934</v>
      </c>
      <c r="L641" s="169" t="s">
        <v>659</v>
      </c>
      <c r="M641" s="169" t="s">
        <v>1485</v>
      </c>
      <c r="N641" s="170" t="s">
        <v>2737</v>
      </c>
      <c r="O641" s="201" t="s">
        <v>2640</v>
      </c>
      <c r="P641" s="172">
        <v>1</v>
      </c>
      <c r="Q641" s="292" t="s">
        <v>2643</v>
      </c>
      <c r="R641" s="292"/>
      <c r="S641" s="202">
        <v>0</v>
      </c>
      <c r="T641" s="169">
        <v>1</v>
      </c>
      <c r="U641" s="169" t="s">
        <v>2740</v>
      </c>
      <c r="V641" s="175">
        <v>9.37</v>
      </c>
      <c r="W641" s="562">
        <v>0</v>
      </c>
      <c r="X641" s="562">
        <v>0</v>
      </c>
      <c r="Y641" s="563">
        <v>0.1</v>
      </c>
    </row>
    <row r="642" spans="1:25" s="157" customFormat="1" ht="45.75" thickBot="1">
      <c r="A642" s="477"/>
      <c r="B642" s="411"/>
      <c r="C642" s="411"/>
      <c r="D642" s="411"/>
      <c r="E642" s="411"/>
      <c r="F642" s="420"/>
      <c r="G642" s="417"/>
      <c r="H642" s="417"/>
      <c r="I642" s="464"/>
      <c r="J642" s="437"/>
      <c r="K642" s="308" t="s">
        <v>934</v>
      </c>
      <c r="L642" s="243" t="s">
        <v>660</v>
      </c>
      <c r="M642" s="243" t="s">
        <v>1486</v>
      </c>
      <c r="N642" s="240" t="s">
        <v>2645</v>
      </c>
      <c r="O642" s="241"/>
      <c r="P642" s="205">
        <v>3</v>
      </c>
      <c r="Q642" s="309" t="s">
        <v>2646</v>
      </c>
      <c r="R642" s="309"/>
      <c r="S642" s="206">
        <v>0</v>
      </c>
      <c r="T642" s="243">
        <v>1</v>
      </c>
      <c r="U642" s="243" t="s">
        <v>2722</v>
      </c>
      <c r="V642" s="253">
        <v>9.37</v>
      </c>
      <c r="W642" s="566">
        <v>0</v>
      </c>
      <c r="X642" s="567">
        <v>0</v>
      </c>
      <c r="Y642" s="568">
        <v>0.1</v>
      </c>
    </row>
    <row r="643" spans="1:25" s="157" customFormat="1" ht="12.75" thickBot="1" thickTop="1">
      <c r="A643" s="158" t="s">
        <v>1630</v>
      </c>
      <c r="B643" s="160"/>
      <c r="C643" s="159"/>
      <c r="D643" s="159"/>
      <c r="E643" s="159"/>
      <c r="F643" s="161"/>
      <c r="G643" s="162"/>
      <c r="H643" s="162"/>
      <c r="I643" s="163"/>
      <c r="J643" s="164"/>
      <c r="K643" s="340"/>
      <c r="L643" s="165"/>
      <c r="M643" s="165"/>
      <c r="N643" s="166"/>
      <c r="O643" s="161"/>
      <c r="P643" s="298"/>
      <c r="Q643" s="166"/>
      <c r="R643" s="166"/>
      <c r="S643" s="167"/>
      <c r="T643" s="165"/>
      <c r="U643" s="165"/>
      <c r="V643" s="168"/>
      <c r="W643" s="621"/>
      <c r="X643" s="621"/>
      <c r="Y643" s="622"/>
    </row>
    <row r="644" spans="1:25" s="157" customFormat="1" ht="45.75" thickTop="1">
      <c r="A644" s="519" t="s">
        <v>2713</v>
      </c>
      <c r="B644" s="407"/>
      <c r="C644" s="407"/>
      <c r="D644" s="407"/>
      <c r="E644" s="407" t="s">
        <v>2715</v>
      </c>
      <c r="F644" s="419" t="s">
        <v>2716</v>
      </c>
      <c r="G644" s="416" t="s">
        <v>1692</v>
      </c>
      <c r="H644" s="416" t="s">
        <v>383</v>
      </c>
      <c r="I644" s="515" t="s">
        <v>1631</v>
      </c>
      <c r="J644" s="436">
        <v>2</v>
      </c>
      <c r="K644" s="517" t="s">
        <v>934</v>
      </c>
      <c r="L644" s="185" t="s">
        <v>659</v>
      </c>
      <c r="M644" s="185" t="s">
        <v>384</v>
      </c>
      <c r="N644" s="240" t="s">
        <v>2737</v>
      </c>
      <c r="O644" s="204"/>
      <c r="P644" s="205">
        <v>1</v>
      </c>
      <c r="Q644" s="309" t="s">
        <v>1632</v>
      </c>
      <c r="R644" s="309"/>
      <c r="S644" s="206">
        <v>0</v>
      </c>
      <c r="T644" s="185">
        <v>1</v>
      </c>
      <c r="U644" s="185" t="s">
        <v>2740</v>
      </c>
      <c r="V644" s="207">
        <v>9.37</v>
      </c>
      <c r="W644" s="564">
        <v>0</v>
      </c>
      <c r="X644" s="564">
        <v>0</v>
      </c>
      <c r="Y644" s="571">
        <v>0.1</v>
      </c>
    </row>
    <row r="645" spans="1:25" s="157" customFormat="1" ht="45.75" thickBot="1">
      <c r="A645" s="520"/>
      <c r="B645" s="409"/>
      <c r="C645" s="409"/>
      <c r="D645" s="409"/>
      <c r="E645" s="409"/>
      <c r="F645" s="421"/>
      <c r="G645" s="418"/>
      <c r="H645" s="418"/>
      <c r="I645" s="516"/>
      <c r="J645" s="438"/>
      <c r="K645" s="518"/>
      <c r="L645" s="185" t="s">
        <v>660</v>
      </c>
      <c r="M645" s="185" t="s">
        <v>385</v>
      </c>
      <c r="N645" s="240" t="s">
        <v>1633</v>
      </c>
      <c r="O645" s="204">
        <v>183</v>
      </c>
      <c r="P645" s="205">
        <v>3</v>
      </c>
      <c r="Q645" s="309" t="s">
        <v>1632</v>
      </c>
      <c r="R645" s="309"/>
      <c r="S645" s="206">
        <v>0</v>
      </c>
      <c r="T645" s="185">
        <v>1</v>
      </c>
      <c r="U645" s="185" t="s">
        <v>2722</v>
      </c>
      <c r="V645" s="207">
        <v>9.37</v>
      </c>
      <c r="W645" s="564">
        <v>0</v>
      </c>
      <c r="X645" s="564">
        <v>0</v>
      </c>
      <c r="Y645" s="571">
        <v>0.1</v>
      </c>
    </row>
    <row r="646" spans="1:25" s="157" customFormat="1" ht="12.75" thickBot="1" thickTop="1">
      <c r="A646" s="328" t="s">
        <v>1634</v>
      </c>
      <c r="B646" s="329"/>
      <c r="C646" s="329"/>
      <c r="D646" s="329"/>
      <c r="E646" s="329"/>
      <c r="F646" s="330"/>
      <c r="G646" s="331"/>
      <c r="H646" s="331"/>
      <c r="I646" s="333"/>
      <c r="J646" s="332"/>
      <c r="K646" s="334"/>
      <c r="L646" s="335"/>
      <c r="M646" s="335"/>
      <c r="N646" s="337"/>
      <c r="O646" s="330"/>
      <c r="P646" s="336"/>
      <c r="Q646" s="337"/>
      <c r="R646" s="337"/>
      <c r="S646" s="338"/>
      <c r="T646" s="335"/>
      <c r="U646" s="335"/>
      <c r="V646" s="339"/>
      <c r="W646" s="548"/>
      <c r="X646" s="548"/>
      <c r="Y646" s="549"/>
    </row>
    <row r="647" spans="1:25" s="157" customFormat="1" ht="12.75" thickBot="1" thickTop="1">
      <c r="A647" s="158" t="s">
        <v>1635</v>
      </c>
      <c r="B647" s="160"/>
      <c r="C647" s="159"/>
      <c r="D647" s="159"/>
      <c r="E647" s="159"/>
      <c r="F647" s="161"/>
      <c r="G647" s="162"/>
      <c r="H647" s="162"/>
      <c r="I647" s="163"/>
      <c r="J647" s="164"/>
      <c r="K647" s="340"/>
      <c r="L647" s="165"/>
      <c r="M647" s="165"/>
      <c r="N647" s="166"/>
      <c r="O647" s="161"/>
      <c r="P647" s="298"/>
      <c r="Q647" s="166"/>
      <c r="R647" s="166"/>
      <c r="S647" s="167"/>
      <c r="T647" s="165"/>
      <c r="U647" s="165"/>
      <c r="V647" s="168"/>
      <c r="W647" s="621"/>
      <c r="X647" s="621"/>
      <c r="Y647" s="622"/>
    </row>
    <row r="648" spans="1:25" s="157" customFormat="1" ht="192" thickTop="1">
      <c r="A648" s="476" t="s">
        <v>2713</v>
      </c>
      <c r="B648" s="410"/>
      <c r="C648" s="412" t="s">
        <v>1636</v>
      </c>
      <c r="D648" s="410"/>
      <c r="E648" s="412" t="s">
        <v>2715</v>
      </c>
      <c r="F648" s="419" t="s">
        <v>2716</v>
      </c>
      <c r="G648" s="416" t="s">
        <v>1698</v>
      </c>
      <c r="H648" s="416" t="s">
        <v>1637</v>
      </c>
      <c r="I648" s="463" t="s">
        <v>1638</v>
      </c>
      <c r="J648" s="436">
        <v>2</v>
      </c>
      <c r="K648" s="311" t="s">
        <v>934</v>
      </c>
      <c r="L648" s="169" t="s">
        <v>1701</v>
      </c>
      <c r="M648" s="169" t="s">
        <v>1487</v>
      </c>
      <c r="N648" s="170" t="s">
        <v>2737</v>
      </c>
      <c r="O648" s="201" t="s">
        <v>1636</v>
      </c>
      <c r="P648" s="172">
        <v>1</v>
      </c>
      <c r="Q648" s="292" t="s">
        <v>1639</v>
      </c>
      <c r="R648" s="292" t="s">
        <v>1640</v>
      </c>
      <c r="S648" s="202">
        <v>31</v>
      </c>
      <c r="T648" s="169">
        <v>1</v>
      </c>
      <c r="U648" s="169" t="s">
        <v>2740</v>
      </c>
      <c r="V648" s="175">
        <v>9.37</v>
      </c>
      <c r="W648" s="562">
        <v>49.3799</v>
      </c>
      <c r="X648" s="562">
        <v>4.93799</v>
      </c>
      <c r="Y648" s="563">
        <v>0.1</v>
      </c>
    </row>
    <row r="649" spans="1:25" s="157" customFormat="1" ht="22.5">
      <c r="A649" s="477"/>
      <c r="B649" s="411"/>
      <c r="C649" s="411"/>
      <c r="D649" s="411"/>
      <c r="E649" s="411"/>
      <c r="F649" s="420"/>
      <c r="G649" s="417"/>
      <c r="H649" s="417"/>
      <c r="I649" s="464"/>
      <c r="J649" s="437"/>
      <c r="K649" s="311" t="s">
        <v>934</v>
      </c>
      <c r="L649" s="243" t="s">
        <v>1701</v>
      </c>
      <c r="M649" s="243" t="s">
        <v>1488</v>
      </c>
      <c r="N649" s="240" t="s">
        <v>1641</v>
      </c>
      <c r="O649" s="241">
        <v>624</v>
      </c>
      <c r="P649" s="205">
        <v>3</v>
      </c>
      <c r="Q649" s="309" t="s">
        <v>1639</v>
      </c>
      <c r="R649" s="309"/>
      <c r="S649" s="206">
        <v>31</v>
      </c>
      <c r="T649" s="243">
        <v>1</v>
      </c>
      <c r="U649" s="243" t="s">
        <v>2722</v>
      </c>
      <c r="V649" s="253">
        <v>9.37</v>
      </c>
      <c r="W649" s="566">
        <v>13995.88</v>
      </c>
      <c r="X649" s="567">
        <v>1399.5880000000002</v>
      </c>
      <c r="Y649" s="568">
        <v>0.1</v>
      </c>
    </row>
    <row r="650" spans="1:25" s="157" customFormat="1" ht="33.75">
      <c r="A650" s="477"/>
      <c r="B650" s="411"/>
      <c r="C650" s="411"/>
      <c r="D650" s="411"/>
      <c r="E650" s="411"/>
      <c r="F650" s="420"/>
      <c r="G650" s="417"/>
      <c r="H650" s="417"/>
      <c r="I650" s="464"/>
      <c r="J650" s="437"/>
      <c r="K650" s="311" t="s">
        <v>934</v>
      </c>
      <c r="L650" s="185" t="s">
        <v>1701</v>
      </c>
      <c r="M650" s="185" t="s">
        <v>1489</v>
      </c>
      <c r="N650" s="240" t="s">
        <v>1642</v>
      </c>
      <c r="O650" s="241">
        <v>624</v>
      </c>
      <c r="P650" s="205">
        <v>5</v>
      </c>
      <c r="Q650" s="225" t="s">
        <v>1639</v>
      </c>
      <c r="R650" s="225"/>
      <c r="S650" s="206">
        <v>31</v>
      </c>
      <c r="T650" s="185">
        <v>1</v>
      </c>
      <c r="U650" s="185" t="s">
        <v>2722</v>
      </c>
      <c r="V650" s="207">
        <v>9.37</v>
      </c>
      <c r="W650" s="566">
        <v>593.4175</v>
      </c>
      <c r="X650" s="566">
        <v>534.0757500000001</v>
      </c>
      <c r="Y650" s="571">
        <v>0.9</v>
      </c>
    </row>
    <row r="651" spans="1:25" s="157" customFormat="1" ht="33.75">
      <c r="A651" s="477"/>
      <c r="B651" s="411"/>
      <c r="C651" s="411"/>
      <c r="D651" s="411"/>
      <c r="E651" s="411"/>
      <c r="F651" s="420"/>
      <c r="G651" s="417"/>
      <c r="H651" s="417"/>
      <c r="I651" s="464"/>
      <c r="J651" s="437"/>
      <c r="K651" s="311" t="s">
        <v>934</v>
      </c>
      <c r="L651" s="185" t="s">
        <v>1701</v>
      </c>
      <c r="M651" s="185" t="s">
        <v>1490</v>
      </c>
      <c r="N651" s="294" t="s">
        <v>1643</v>
      </c>
      <c r="O651" s="204">
        <v>626</v>
      </c>
      <c r="P651" s="205">
        <v>3</v>
      </c>
      <c r="Q651" s="225" t="s">
        <v>1639</v>
      </c>
      <c r="R651" s="309"/>
      <c r="S651" s="206">
        <v>31</v>
      </c>
      <c r="T651" s="185">
        <v>1</v>
      </c>
      <c r="U651" s="185" t="s">
        <v>2722</v>
      </c>
      <c r="V651" s="207">
        <v>9.37</v>
      </c>
      <c r="W651" s="564">
        <v>2336.16</v>
      </c>
      <c r="X651" s="564">
        <v>233.61599999999999</v>
      </c>
      <c r="Y651" s="571">
        <v>0.1</v>
      </c>
    </row>
    <row r="652" spans="1:25" s="157" customFormat="1" ht="45">
      <c r="A652" s="477"/>
      <c r="B652" s="411"/>
      <c r="C652" s="411"/>
      <c r="D652" s="411"/>
      <c r="E652" s="411"/>
      <c r="F652" s="420"/>
      <c r="G652" s="417"/>
      <c r="H652" s="417"/>
      <c r="I652" s="464"/>
      <c r="J652" s="437"/>
      <c r="K652" s="311" t="s">
        <v>934</v>
      </c>
      <c r="L652" s="185" t="s">
        <v>1701</v>
      </c>
      <c r="M652" s="185" t="s">
        <v>1491</v>
      </c>
      <c r="N652" s="240" t="s">
        <v>1644</v>
      </c>
      <c r="O652" s="204">
        <v>627</v>
      </c>
      <c r="P652" s="205">
        <v>10</v>
      </c>
      <c r="Q652" s="225" t="s">
        <v>1639</v>
      </c>
      <c r="R652" s="309"/>
      <c r="S652" s="206">
        <v>31</v>
      </c>
      <c r="T652" s="185">
        <v>1</v>
      </c>
      <c r="U652" s="185" t="s">
        <v>2722</v>
      </c>
      <c r="V652" s="207">
        <v>9.37</v>
      </c>
      <c r="W652" s="564">
        <v>290.47</v>
      </c>
      <c r="X652" s="564">
        <v>29.046999999999997</v>
      </c>
      <c r="Y652" s="571">
        <v>0.1</v>
      </c>
    </row>
    <row r="653" spans="1:25" s="157" customFormat="1" ht="45">
      <c r="A653" s="477"/>
      <c r="B653" s="411"/>
      <c r="C653" s="411"/>
      <c r="D653" s="411"/>
      <c r="E653" s="411"/>
      <c r="F653" s="420"/>
      <c r="G653" s="417"/>
      <c r="H653" s="417"/>
      <c r="I653" s="464"/>
      <c r="J653" s="437"/>
      <c r="K653" s="311" t="s">
        <v>934</v>
      </c>
      <c r="L653" s="185" t="s">
        <v>1701</v>
      </c>
      <c r="M653" s="185" t="s">
        <v>1492</v>
      </c>
      <c r="N653" s="240" t="s">
        <v>1645</v>
      </c>
      <c r="O653" s="204">
        <v>627.583</v>
      </c>
      <c r="P653" s="205">
        <v>3</v>
      </c>
      <c r="Q653" s="225" t="s">
        <v>1639</v>
      </c>
      <c r="R653" s="309"/>
      <c r="S653" s="206">
        <v>31</v>
      </c>
      <c r="T653" s="185">
        <v>1</v>
      </c>
      <c r="U653" s="185" t="s">
        <v>2722</v>
      </c>
      <c r="V653" s="207">
        <v>9.37</v>
      </c>
      <c r="W653" s="564">
        <v>49890.47</v>
      </c>
      <c r="X653" s="564">
        <v>4989.047</v>
      </c>
      <c r="Y653" s="571">
        <v>0.1</v>
      </c>
    </row>
    <row r="654" spans="1:25" s="157" customFormat="1" ht="78.75">
      <c r="A654" s="477"/>
      <c r="B654" s="411"/>
      <c r="C654" s="411"/>
      <c r="D654" s="411"/>
      <c r="E654" s="411"/>
      <c r="F654" s="420"/>
      <c r="G654" s="417"/>
      <c r="H654" s="417"/>
      <c r="I654" s="464"/>
      <c r="J654" s="437"/>
      <c r="K654" s="311" t="s">
        <v>934</v>
      </c>
      <c r="L654" s="185" t="s">
        <v>1701</v>
      </c>
      <c r="M654" s="185" t="s">
        <v>1493</v>
      </c>
      <c r="N654" s="240" t="s">
        <v>1646</v>
      </c>
      <c r="O654" s="204">
        <v>627</v>
      </c>
      <c r="P654" s="205">
        <v>5</v>
      </c>
      <c r="Q654" s="309" t="s">
        <v>1647</v>
      </c>
      <c r="R654" s="309" t="s">
        <v>1648</v>
      </c>
      <c r="S654" s="206">
        <v>1</v>
      </c>
      <c r="T654" s="185">
        <v>1</v>
      </c>
      <c r="U654" s="185" t="s">
        <v>2722</v>
      </c>
      <c r="V654" s="207">
        <v>9.37</v>
      </c>
      <c r="W654" s="564">
        <v>19.1425</v>
      </c>
      <c r="X654" s="564">
        <v>17.228250000000003</v>
      </c>
      <c r="Y654" s="571">
        <v>0.9</v>
      </c>
    </row>
    <row r="655" spans="1:25" s="157" customFormat="1" ht="34.5" thickBot="1">
      <c r="A655" s="477"/>
      <c r="B655" s="411"/>
      <c r="C655" s="411"/>
      <c r="D655" s="411"/>
      <c r="E655" s="411"/>
      <c r="F655" s="420"/>
      <c r="G655" s="418"/>
      <c r="H655" s="418"/>
      <c r="I655" s="464"/>
      <c r="J655" s="437"/>
      <c r="K655" s="313" t="s">
        <v>934</v>
      </c>
      <c r="L655" s="185" t="s">
        <v>1701</v>
      </c>
      <c r="M655" s="185" t="s">
        <v>1494</v>
      </c>
      <c r="N655" s="240" t="s">
        <v>1649</v>
      </c>
      <c r="O655" s="268">
        <v>628.584</v>
      </c>
      <c r="P655" s="205">
        <v>3</v>
      </c>
      <c r="Q655" s="309" t="s">
        <v>1639</v>
      </c>
      <c r="R655" s="309"/>
      <c r="S655" s="206">
        <v>31</v>
      </c>
      <c r="T655" s="185">
        <v>1</v>
      </c>
      <c r="U655" s="185" t="s">
        <v>2722</v>
      </c>
      <c r="V655" s="207">
        <v>9.37</v>
      </c>
      <c r="W655" s="564">
        <v>1755.22</v>
      </c>
      <c r="X655" s="564">
        <v>175.52200000000002</v>
      </c>
      <c r="Y655" s="571">
        <v>0.1</v>
      </c>
    </row>
    <row r="656" spans="1:25" s="157" customFormat="1" ht="23.25" thickTop="1">
      <c r="A656" s="508" t="s">
        <v>2713</v>
      </c>
      <c r="B656" s="419"/>
      <c r="C656" s="419">
        <v>629</v>
      </c>
      <c r="D656" s="419"/>
      <c r="E656" s="419" t="s">
        <v>2715</v>
      </c>
      <c r="F656" s="419" t="s">
        <v>2716</v>
      </c>
      <c r="G656" s="419" t="s">
        <v>1705</v>
      </c>
      <c r="H656" s="419" t="s">
        <v>1650</v>
      </c>
      <c r="I656" s="407" t="s">
        <v>1652</v>
      </c>
      <c r="J656" s="436">
        <v>2</v>
      </c>
      <c r="K656" s="307" t="s">
        <v>934</v>
      </c>
      <c r="L656" s="169" t="s">
        <v>661</v>
      </c>
      <c r="M656" s="169" t="s">
        <v>394</v>
      </c>
      <c r="N656" s="170" t="s">
        <v>2737</v>
      </c>
      <c r="O656" s="171">
        <v>629.586</v>
      </c>
      <c r="P656" s="172">
        <v>1</v>
      </c>
      <c r="Q656" s="292" t="s">
        <v>1653</v>
      </c>
      <c r="R656" s="292"/>
      <c r="S656" s="202">
        <f>31*2</f>
        <v>62</v>
      </c>
      <c r="T656" s="169">
        <v>1</v>
      </c>
      <c r="U656" s="169" t="s">
        <v>2740</v>
      </c>
      <c r="V656" s="175">
        <v>9.37</v>
      </c>
      <c r="W656" s="562">
        <v>98.7598</v>
      </c>
      <c r="X656" s="562">
        <v>9.87598</v>
      </c>
      <c r="Y656" s="563">
        <v>0.1</v>
      </c>
    </row>
    <row r="657" spans="1:25" s="157" customFormat="1" ht="56.25">
      <c r="A657" s="509"/>
      <c r="B657" s="420"/>
      <c r="C657" s="420"/>
      <c r="D657" s="420"/>
      <c r="E657" s="420"/>
      <c r="F657" s="420"/>
      <c r="G657" s="420"/>
      <c r="H657" s="420"/>
      <c r="I657" s="408"/>
      <c r="J657" s="437"/>
      <c r="K657" s="311" t="s">
        <v>934</v>
      </c>
      <c r="L657" s="243" t="s">
        <v>662</v>
      </c>
      <c r="M657" s="243" t="s">
        <v>395</v>
      </c>
      <c r="N657" s="240" t="s">
        <v>1654</v>
      </c>
      <c r="O657" s="241">
        <v>629.586</v>
      </c>
      <c r="P657" s="205">
        <v>10</v>
      </c>
      <c r="Q657" s="309" t="s">
        <v>1653</v>
      </c>
      <c r="R657" s="309"/>
      <c r="S657" s="206">
        <v>62</v>
      </c>
      <c r="T657" s="243">
        <v>1</v>
      </c>
      <c r="U657" s="243" t="s">
        <v>2722</v>
      </c>
      <c r="V657" s="253">
        <v>9.37</v>
      </c>
      <c r="W657" s="566">
        <v>642.94</v>
      </c>
      <c r="X657" s="567">
        <v>385.76399999999995</v>
      </c>
      <c r="Y657" s="568">
        <v>0.6</v>
      </c>
    </row>
    <row r="658" spans="1:25" s="157" customFormat="1" ht="22.5">
      <c r="A658" s="509"/>
      <c r="B658" s="420"/>
      <c r="C658" s="420"/>
      <c r="D658" s="420"/>
      <c r="E658" s="420"/>
      <c r="F658" s="420"/>
      <c r="G658" s="420"/>
      <c r="H658" s="420"/>
      <c r="I658" s="408"/>
      <c r="J658" s="437"/>
      <c r="K658" s="311" t="s">
        <v>934</v>
      </c>
      <c r="L658" s="185" t="s">
        <v>663</v>
      </c>
      <c r="M658" s="185" t="s">
        <v>1495</v>
      </c>
      <c r="N658" s="203" t="s">
        <v>1655</v>
      </c>
      <c r="O658" s="241">
        <v>629.586</v>
      </c>
      <c r="P658" s="205">
        <v>10</v>
      </c>
      <c r="Q658" s="225" t="s">
        <v>1639</v>
      </c>
      <c r="R658" s="225"/>
      <c r="S658" s="206">
        <v>31</v>
      </c>
      <c r="T658" s="185">
        <v>1</v>
      </c>
      <c r="U658" s="185" t="s">
        <v>2740</v>
      </c>
      <c r="V658" s="207">
        <v>9.37</v>
      </c>
      <c r="W658" s="566">
        <v>4368.334</v>
      </c>
      <c r="X658" s="566">
        <v>2621.0004</v>
      </c>
      <c r="Y658" s="571">
        <v>0.6</v>
      </c>
    </row>
    <row r="659" spans="1:25" s="157" customFormat="1" ht="112.5">
      <c r="A659" s="509"/>
      <c r="B659" s="420"/>
      <c r="C659" s="420"/>
      <c r="D659" s="420"/>
      <c r="E659" s="420"/>
      <c r="F659" s="420"/>
      <c r="G659" s="420"/>
      <c r="H659" s="420"/>
      <c r="I659" s="408"/>
      <c r="J659" s="437"/>
      <c r="K659" s="311" t="s">
        <v>1656</v>
      </c>
      <c r="L659" s="185" t="s">
        <v>664</v>
      </c>
      <c r="M659" s="185" t="s">
        <v>1496</v>
      </c>
      <c r="N659" s="203" t="s">
        <v>1657</v>
      </c>
      <c r="O659" s="204">
        <v>629.586</v>
      </c>
      <c r="P659" s="205">
        <v>10</v>
      </c>
      <c r="Q659" s="309" t="s">
        <v>1658</v>
      </c>
      <c r="R659" s="309" t="s">
        <v>1659</v>
      </c>
      <c r="S659" s="206">
        <v>3</v>
      </c>
      <c r="T659" s="185">
        <v>1</v>
      </c>
      <c r="U659" s="185" t="s">
        <v>2722</v>
      </c>
      <c r="V659" s="207">
        <v>9.37</v>
      </c>
      <c r="W659" s="564">
        <v>142.44</v>
      </c>
      <c r="X659" s="566">
        <v>14.244</v>
      </c>
      <c r="Y659" s="571">
        <v>0.1</v>
      </c>
    </row>
    <row r="660" spans="1:25" s="157" customFormat="1" ht="112.5">
      <c r="A660" s="509"/>
      <c r="B660" s="420"/>
      <c r="C660" s="420"/>
      <c r="D660" s="420"/>
      <c r="E660" s="420"/>
      <c r="F660" s="420"/>
      <c r="G660" s="420"/>
      <c r="H660" s="420"/>
      <c r="I660" s="408"/>
      <c r="J660" s="437"/>
      <c r="K660" s="311" t="s">
        <v>2523</v>
      </c>
      <c r="L660" s="185" t="s">
        <v>665</v>
      </c>
      <c r="M660" s="185" t="s">
        <v>1497</v>
      </c>
      <c r="N660" s="203" t="s">
        <v>3</v>
      </c>
      <c r="O660" s="204">
        <v>629</v>
      </c>
      <c r="P660" s="205">
        <v>10</v>
      </c>
      <c r="Q660" s="309" t="s">
        <v>1660</v>
      </c>
      <c r="R660" s="309" t="s">
        <v>1661</v>
      </c>
      <c r="S660" s="206">
        <v>28</v>
      </c>
      <c r="T660" s="185">
        <v>1</v>
      </c>
      <c r="U660" s="185" t="s">
        <v>2722</v>
      </c>
      <c r="V660" s="207">
        <v>9.37</v>
      </c>
      <c r="W660" s="564">
        <v>848.68</v>
      </c>
      <c r="X660" s="564">
        <v>509.20799999999997</v>
      </c>
      <c r="Y660" s="582">
        <v>0.6</v>
      </c>
    </row>
    <row r="661" spans="1:25" s="157" customFormat="1" ht="56.25">
      <c r="A661" s="509"/>
      <c r="B661" s="420"/>
      <c r="C661" s="420"/>
      <c r="D661" s="420"/>
      <c r="E661" s="420"/>
      <c r="F661" s="420"/>
      <c r="G661" s="420"/>
      <c r="H661" s="420"/>
      <c r="I661" s="408"/>
      <c r="J661" s="437"/>
      <c r="K661" s="313" t="s">
        <v>934</v>
      </c>
      <c r="L661" s="185" t="s">
        <v>666</v>
      </c>
      <c r="M661" s="185" t="s">
        <v>1498</v>
      </c>
      <c r="N661" s="203" t="s">
        <v>1662</v>
      </c>
      <c r="O661" s="204">
        <v>629</v>
      </c>
      <c r="P661" s="205">
        <v>9</v>
      </c>
      <c r="Q661" s="309" t="s">
        <v>1663</v>
      </c>
      <c r="R661" s="309" t="s">
        <v>1664</v>
      </c>
      <c r="S661" s="206">
        <f>31*3</f>
        <v>93</v>
      </c>
      <c r="T661" s="185">
        <v>1</v>
      </c>
      <c r="U661" s="185" t="s">
        <v>2722</v>
      </c>
      <c r="V661" s="207">
        <v>9.37</v>
      </c>
      <c r="W661" s="564">
        <v>310.8525</v>
      </c>
      <c r="X661" s="564">
        <v>31.08525</v>
      </c>
      <c r="Y661" s="571">
        <v>0.1</v>
      </c>
    </row>
    <row r="662" spans="1:25" s="157" customFormat="1" ht="45.75" thickBot="1">
      <c r="A662" s="510"/>
      <c r="B662" s="421"/>
      <c r="C662" s="421"/>
      <c r="D662" s="421"/>
      <c r="E662" s="421"/>
      <c r="F662" s="421"/>
      <c r="G662" s="421"/>
      <c r="H662" s="421"/>
      <c r="I662" s="409"/>
      <c r="J662" s="438"/>
      <c r="K662" s="313" t="s">
        <v>934</v>
      </c>
      <c r="L662" s="243" t="s">
        <v>667</v>
      </c>
      <c r="M662" s="243" t="s">
        <v>1499</v>
      </c>
      <c r="N662" s="240" t="s">
        <v>1665</v>
      </c>
      <c r="O662" s="179">
        <v>630.585</v>
      </c>
      <c r="P662" s="205">
        <v>5</v>
      </c>
      <c r="Q662" s="309" t="s">
        <v>1666</v>
      </c>
      <c r="R662" s="309" t="s">
        <v>1667</v>
      </c>
      <c r="S662" s="206">
        <v>31</v>
      </c>
      <c r="T662" s="243">
        <v>1</v>
      </c>
      <c r="U662" s="243" t="s">
        <v>2722</v>
      </c>
      <c r="V662" s="253">
        <v>9.37</v>
      </c>
      <c r="W662" s="566">
        <v>22187.01</v>
      </c>
      <c r="X662" s="567">
        <v>2218.7010000000005</v>
      </c>
      <c r="Y662" s="568">
        <v>0.1</v>
      </c>
    </row>
    <row r="663" spans="1:25" s="157" customFormat="1" ht="23.25" thickTop="1">
      <c r="A663" s="508" t="s">
        <v>2713</v>
      </c>
      <c r="B663" s="410"/>
      <c r="C663" s="412">
        <v>634</v>
      </c>
      <c r="D663" s="410"/>
      <c r="E663" s="412" t="s">
        <v>2715</v>
      </c>
      <c r="F663" s="419" t="s">
        <v>2716</v>
      </c>
      <c r="G663" s="416" t="s">
        <v>1693</v>
      </c>
      <c r="H663" s="416" t="s">
        <v>396</v>
      </c>
      <c r="I663" s="407" t="s">
        <v>1668</v>
      </c>
      <c r="J663" s="436">
        <v>8</v>
      </c>
      <c r="K663" s="307" t="s">
        <v>934</v>
      </c>
      <c r="L663" s="169" t="s">
        <v>1713</v>
      </c>
      <c r="M663" s="169" t="s">
        <v>397</v>
      </c>
      <c r="N663" s="170" t="s">
        <v>2737</v>
      </c>
      <c r="O663" s="201">
        <v>634</v>
      </c>
      <c r="P663" s="172">
        <v>1</v>
      </c>
      <c r="Q663" s="292" t="s">
        <v>1639</v>
      </c>
      <c r="R663" s="292"/>
      <c r="S663" s="202">
        <v>31</v>
      </c>
      <c r="T663" s="169">
        <v>1</v>
      </c>
      <c r="U663" s="169" t="s">
        <v>2740</v>
      </c>
      <c r="V663" s="175">
        <v>9.37</v>
      </c>
      <c r="W663" s="562">
        <v>49.3799</v>
      </c>
      <c r="X663" s="562">
        <v>29.62794</v>
      </c>
      <c r="Y663" s="563">
        <v>0.6</v>
      </c>
    </row>
    <row r="664" spans="1:25" s="157" customFormat="1" ht="162.75" customHeight="1" thickBot="1">
      <c r="A664" s="509"/>
      <c r="B664" s="411"/>
      <c r="C664" s="411"/>
      <c r="D664" s="411"/>
      <c r="E664" s="411"/>
      <c r="F664" s="420"/>
      <c r="G664" s="417"/>
      <c r="H664" s="417"/>
      <c r="I664" s="408"/>
      <c r="J664" s="437"/>
      <c r="K664" s="311" t="s">
        <v>934</v>
      </c>
      <c r="L664" s="243" t="s">
        <v>1713</v>
      </c>
      <c r="M664" s="243" t="s">
        <v>398</v>
      </c>
      <c r="N664" s="240" t="s">
        <v>1670</v>
      </c>
      <c r="O664" s="204">
        <v>634</v>
      </c>
      <c r="P664" s="205">
        <v>6</v>
      </c>
      <c r="Q664" s="309" t="s">
        <v>1639</v>
      </c>
      <c r="R664" s="309"/>
      <c r="S664" s="206">
        <v>31</v>
      </c>
      <c r="T664" s="243">
        <v>1</v>
      </c>
      <c r="U664" s="243" t="s">
        <v>2722</v>
      </c>
      <c r="V664" s="253">
        <v>9.37</v>
      </c>
      <c r="W664" s="566">
        <v>1744.37</v>
      </c>
      <c r="X664" s="567">
        <v>1046.6219999999998</v>
      </c>
      <c r="Y664" s="568">
        <v>0.6</v>
      </c>
    </row>
    <row r="665" spans="1:25" s="157" customFormat="1" ht="23.25" thickTop="1">
      <c r="A665" s="476" t="s">
        <v>2713</v>
      </c>
      <c r="B665" s="410"/>
      <c r="C665" s="412">
        <v>591</v>
      </c>
      <c r="D665" s="410"/>
      <c r="E665" s="412" t="s">
        <v>2715</v>
      </c>
      <c r="F665" s="419" t="s">
        <v>2716</v>
      </c>
      <c r="G665" s="416" t="s">
        <v>1699</v>
      </c>
      <c r="H665" s="416" t="s">
        <v>1651</v>
      </c>
      <c r="I665" s="463" t="s">
        <v>1671</v>
      </c>
      <c r="J665" s="436">
        <v>14</v>
      </c>
      <c r="K665" s="307">
        <v>5</v>
      </c>
      <c r="L665" s="169" t="s">
        <v>1719</v>
      </c>
      <c r="M665" s="169" t="s">
        <v>1500</v>
      </c>
      <c r="N665" s="170" t="s">
        <v>2737</v>
      </c>
      <c r="O665" s="201">
        <v>591</v>
      </c>
      <c r="P665" s="172">
        <v>1</v>
      </c>
      <c r="Q665" s="292" t="s">
        <v>1672</v>
      </c>
      <c r="R665" s="312"/>
      <c r="S665" s="188">
        <v>31</v>
      </c>
      <c r="T665" s="169">
        <v>1</v>
      </c>
      <c r="U665" s="169" t="s">
        <v>2740</v>
      </c>
      <c r="V665" s="175">
        <v>9.37</v>
      </c>
      <c r="W665" s="562">
        <v>49.3799</v>
      </c>
      <c r="X665" s="562">
        <v>4.93799</v>
      </c>
      <c r="Y665" s="563">
        <v>0.1</v>
      </c>
    </row>
    <row r="666" spans="1:25" s="157" customFormat="1" ht="22.5">
      <c r="A666" s="477"/>
      <c r="B666" s="411"/>
      <c r="C666" s="411"/>
      <c r="D666" s="411"/>
      <c r="E666" s="411"/>
      <c r="F666" s="420"/>
      <c r="G666" s="417"/>
      <c r="H666" s="417"/>
      <c r="I666" s="464"/>
      <c r="J666" s="437"/>
      <c r="K666" s="308">
        <v>5</v>
      </c>
      <c r="L666" s="243" t="s">
        <v>1719</v>
      </c>
      <c r="M666" s="243" t="s">
        <v>1501</v>
      </c>
      <c r="N666" s="240" t="s">
        <v>2623</v>
      </c>
      <c r="O666" s="241">
        <v>591</v>
      </c>
      <c r="P666" s="205">
        <v>11</v>
      </c>
      <c r="Q666" s="309" t="s">
        <v>1672</v>
      </c>
      <c r="R666" s="309"/>
      <c r="S666" s="206">
        <v>31</v>
      </c>
      <c r="T666" s="243">
        <v>1</v>
      </c>
      <c r="U666" s="243" t="s">
        <v>2722</v>
      </c>
      <c r="V666" s="253">
        <v>9.37</v>
      </c>
      <c r="W666" s="566">
        <v>292.02</v>
      </c>
      <c r="X666" s="567">
        <v>29.201999999999998</v>
      </c>
      <c r="Y666" s="568">
        <v>0.1</v>
      </c>
    </row>
    <row r="667" spans="1:25" s="157" customFormat="1" ht="34.5" thickBot="1">
      <c r="A667" s="477"/>
      <c r="B667" s="411"/>
      <c r="C667" s="411"/>
      <c r="D667" s="411"/>
      <c r="E667" s="411"/>
      <c r="F667" s="420"/>
      <c r="G667" s="418"/>
      <c r="H667" s="418"/>
      <c r="I667" s="464"/>
      <c r="J667" s="437"/>
      <c r="K667" s="344">
        <v>5</v>
      </c>
      <c r="L667" s="185" t="s">
        <v>1719</v>
      </c>
      <c r="M667" s="185" t="s">
        <v>1502</v>
      </c>
      <c r="N667" s="203" t="s">
        <v>2624</v>
      </c>
      <c r="O667" s="241">
        <v>591</v>
      </c>
      <c r="P667" s="205">
        <v>10</v>
      </c>
      <c r="Q667" s="225" t="s">
        <v>1672</v>
      </c>
      <c r="R667" s="309"/>
      <c r="S667" s="206">
        <v>31</v>
      </c>
      <c r="T667" s="185">
        <v>1</v>
      </c>
      <c r="U667" s="185" t="s">
        <v>2722</v>
      </c>
      <c r="V667" s="207">
        <v>9.37</v>
      </c>
      <c r="W667" s="566">
        <v>292.02</v>
      </c>
      <c r="X667" s="566">
        <v>175.212</v>
      </c>
      <c r="Y667" s="571">
        <v>0.6</v>
      </c>
    </row>
    <row r="668" spans="1:25" s="157" customFormat="1" ht="34.5" thickTop="1">
      <c r="A668" s="476" t="s">
        <v>2713</v>
      </c>
      <c r="B668" s="410"/>
      <c r="C668" s="412">
        <v>592</v>
      </c>
      <c r="D668" s="410"/>
      <c r="E668" s="412" t="s">
        <v>2715</v>
      </c>
      <c r="F668" s="419" t="s">
        <v>2716</v>
      </c>
      <c r="G668" s="416" t="s">
        <v>1706</v>
      </c>
      <c r="H668" s="416" t="s">
        <v>401</v>
      </c>
      <c r="I668" s="463" t="s">
        <v>4</v>
      </c>
      <c r="J668" s="436">
        <v>5</v>
      </c>
      <c r="K668" s="311">
        <v>5</v>
      </c>
      <c r="L668" s="169" t="s">
        <v>1724</v>
      </c>
      <c r="M668" s="169" t="s">
        <v>404</v>
      </c>
      <c r="N668" s="170" t="s">
        <v>2737</v>
      </c>
      <c r="O668" s="201">
        <v>592</v>
      </c>
      <c r="P668" s="172">
        <v>1</v>
      </c>
      <c r="Q668" s="292" t="s">
        <v>1673</v>
      </c>
      <c r="R668" s="292" t="s">
        <v>1674</v>
      </c>
      <c r="S668" s="202">
        <f>31*3</f>
        <v>93</v>
      </c>
      <c r="T668" s="169">
        <v>1</v>
      </c>
      <c r="U668" s="169" t="s">
        <v>2740</v>
      </c>
      <c r="V668" s="175">
        <v>9.37</v>
      </c>
      <c r="W668" s="562">
        <v>148.1397</v>
      </c>
      <c r="X668" s="562">
        <v>14.813970000000001</v>
      </c>
      <c r="Y668" s="563">
        <v>0.1</v>
      </c>
    </row>
    <row r="669" spans="1:25" s="157" customFormat="1" ht="33.75">
      <c r="A669" s="477"/>
      <c r="B669" s="411"/>
      <c r="C669" s="411"/>
      <c r="D669" s="411"/>
      <c r="E669" s="411"/>
      <c r="F669" s="420"/>
      <c r="G669" s="417"/>
      <c r="H669" s="417"/>
      <c r="I669" s="464"/>
      <c r="J669" s="437"/>
      <c r="K669" s="308">
        <v>5</v>
      </c>
      <c r="L669" s="243" t="s">
        <v>1724</v>
      </c>
      <c r="M669" s="243" t="s">
        <v>405</v>
      </c>
      <c r="N669" s="240" t="s">
        <v>2626</v>
      </c>
      <c r="O669" s="241">
        <v>592</v>
      </c>
      <c r="P669" s="205">
        <v>4</v>
      </c>
      <c r="Q669" s="309" t="s">
        <v>1673</v>
      </c>
      <c r="R669" s="309" t="s">
        <v>1674</v>
      </c>
      <c r="S669" s="206">
        <f>31*3</f>
        <v>93</v>
      </c>
      <c r="T669" s="243">
        <v>1</v>
      </c>
      <c r="U669" s="243" t="s">
        <v>2722</v>
      </c>
      <c r="V669" s="253">
        <v>9.37</v>
      </c>
      <c r="W669" s="566">
        <v>222.5025</v>
      </c>
      <c r="X669" s="567">
        <v>22.250249999999998</v>
      </c>
      <c r="Y669" s="568">
        <v>0.1</v>
      </c>
    </row>
    <row r="670" spans="1:25" s="157" customFormat="1" ht="34.5" thickBot="1">
      <c r="A670" s="477"/>
      <c r="B670" s="411"/>
      <c r="C670" s="411"/>
      <c r="D670" s="411"/>
      <c r="E670" s="411"/>
      <c r="F670" s="420"/>
      <c r="G670" s="418"/>
      <c r="H670" s="418"/>
      <c r="I670" s="464"/>
      <c r="J670" s="437"/>
      <c r="K670" s="308">
        <v>5</v>
      </c>
      <c r="L670" s="185" t="s">
        <v>1724</v>
      </c>
      <c r="M670" s="185" t="s">
        <v>406</v>
      </c>
      <c r="N670" s="203" t="s">
        <v>2629</v>
      </c>
      <c r="O670" s="241">
        <v>592</v>
      </c>
      <c r="P670" s="205">
        <v>5</v>
      </c>
      <c r="Q670" s="225" t="s">
        <v>1673</v>
      </c>
      <c r="R670" s="225" t="s">
        <v>1674</v>
      </c>
      <c r="S670" s="206">
        <f>31*3</f>
        <v>93</v>
      </c>
      <c r="T670" s="185">
        <v>1</v>
      </c>
      <c r="U670" s="185" t="s">
        <v>2722</v>
      </c>
      <c r="V670" s="207">
        <v>9.37</v>
      </c>
      <c r="W670" s="566">
        <v>1780.2525000000003</v>
      </c>
      <c r="X670" s="566">
        <v>1602.2272500000004</v>
      </c>
      <c r="Y670" s="571">
        <v>0.9</v>
      </c>
    </row>
    <row r="671" spans="1:25" s="157" customFormat="1" ht="34.5" thickTop="1">
      <c r="A671" s="476" t="s">
        <v>2713</v>
      </c>
      <c r="B671" s="410"/>
      <c r="C671" s="412">
        <v>599</v>
      </c>
      <c r="D671" s="410"/>
      <c r="E671" s="412" t="s">
        <v>2715</v>
      </c>
      <c r="F671" s="419" t="s">
        <v>2716</v>
      </c>
      <c r="G671" s="416" t="s">
        <v>1711</v>
      </c>
      <c r="H671" s="416" t="s">
        <v>402</v>
      </c>
      <c r="I671" s="463" t="s">
        <v>1675</v>
      </c>
      <c r="J671" s="436">
        <v>5</v>
      </c>
      <c r="K671" s="307">
        <v>5</v>
      </c>
      <c r="L671" s="169" t="s">
        <v>1728</v>
      </c>
      <c r="M671" s="169" t="s">
        <v>403</v>
      </c>
      <c r="N671" s="170" t="s">
        <v>2737</v>
      </c>
      <c r="O671" s="201"/>
      <c r="P671" s="172">
        <v>1</v>
      </c>
      <c r="Q671" s="292" t="s">
        <v>1676</v>
      </c>
      <c r="R671" s="292" t="s">
        <v>1677</v>
      </c>
      <c r="S671" s="202">
        <v>6</v>
      </c>
      <c r="T671" s="169">
        <v>1</v>
      </c>
      <c r="U671" s="169" t="s">
        <v>2740</v>
      </c>
      <c r="V671" s="175">
        <v>9.37</v>
      </c>
      <c r="W671" s="562">
        <v>9.5574</v>
      </c>
      <c r="X671" s="562">
        <v>0.95574</v>
      </c>
      <c r="Y671" s="563">
        <v>0.1</v>
      </c>
    </row>
    <row r="672" spans="1:25" s="157" customFormat="1" ht="33.75">
      <c r="A672" s="477"/>
      <c r="B672" s="411"/>
      <c r="C672" s="411"/>
      <c r="D672" s="411"/>
      <c r="E672" s="411"/>
      <c r="F672" s="420"/>
      <c r="G672" s="417"/>
      <c r="H672" s="417"/>
      <c r="I672" s="464"/>
      <c r="J672" s="437"/>
      <c r="K672" s="308">
        <v>5</v>
      </c>
      <c r="L672" s="243" t="s">
        <v>1728</v>
      </c>
      <c r="M672" s="243" t="s">
        <v>407</v>
      </c>
      <c r="N672" s="240" t="s">
        <v>2635</v>
      </c>
      <c r="O672" s="241">
        <v>599</v>
      </c>
      <c r="P672" s="205">
        <v>3</v>
      </c>
      <c r="Q672" s="309" t="s">
        <v>1676</v>
      </c>
      <c r="R672" s="309" t="s">
        <v>1677</v>
      </c>
      <c r="S672" s="206">
        <v>6</v>
      </c>
      <c r="T672" s="243">
        <v>1</v>
      </c>
      <c r="U672" s="243" t="s">
        <v>2722</v>
      </c>
      <c r="V672" s="253">
        <v>9.37</v>
      </c>
      <c r="W672" s="566">
        <v>281.1</v>
      </c>
      <c r="X672" s="567">
        <v>28.11</v>
      </c>
      <c r="Y672" s="568">
        <v>0.1</v>
      </c>
    </row>
    <row r="673" spans="1:25" s="157" customFormat="1" ht="45.75" thickBot="1">
      <c r="A673" s="477"/>
      <c r="B673" s="411"/>
      <c r="C673" s="411"/>
      <c r="D673" s="411"/>
      <c r="E673" s="411"/>
      <c r="F673" s="420"/>
      <c r="G673" s="417"/>
      <c r="H673" s="417"/>
      <c r="I673" s="464"/>
      <c r="J673" s="437"/>
      <c r="K673" s="308">
        <v>5</v>
      </c>
      <c r="L673" s="243" t="s">
        <v>1728</v>
      </c>
      <c r="M673" s="243" t="s">
        <v>408</v>
      </c>
      <c r="N673" s="240" t="s">
        <v>5</v>
      </c>
      <c r="O673" s="241">
        <v>599</v>
      </c>
      <c r="P673" s="205">
        <v>6</v>
      </c>
      <c r="Q673" s="309" t="s">
        <v>1678</v>
      </c>
      <c r="R673" s="309" t="s">
        <v>1679</v>
      </c>
      <c r="S673" s="206">
        <v>6</v>
      </c>
      <c r="T673" s="243">
        <v>1</v>
      </c>
      <c r="U673" s="243" t="s">
        <v>2722</v>
      </c>
      <c r="V673" s="253">
        <v>9.37</v>
      </c>
      <c r="W673" s="566">
        <v>114.855</v>
      </c>
      <c r="X673" s="567">
        <v>103.36950000000002</v>
      </c>
      <c r="Y673" s="568">
        <v>0.9</v>
      </c>
    </row>
    <row r="674" spans="1:25" s="157" customFormat="1" ht="45.75" thickTop="1">
      <c r="A674" s="476" t="s">
        <v>2713</v>
      </c>
      <c r="B674" s="410"/>
      <c r="C674" s="412" t="s">
        <v>2640</v>
      </c>
      <c r="D674" s="410"/>
      <c r="E674" s="412" t="s">
        <v>2715</v>
      </c>
      <c r="F674" s="419" t="s">
        <v>2716</v>
      </c>
      <c r="G674" s="416" t="s">
        <v>1717</v>
      </c>
      <c r="H674" s="416" t="s">
        <v>413</v>
      </c>
      <c r="I674" s="463" t="s">
        <v>2642</v>
      </c>
      <c r="J674" s="436">
        <v>2</v>
      </c>
      <c r="K674" s="307">
        <v>5</v>
      </c>
      <c r="L674" s="169" t="s">
        <v>1734</v>
      </c>
      <c r="M674" s="169" t="s">
        <v>414</v>
      </c>
      <c r="N674" s="170" t="s">
        <v>2737</v>
      </c>
      <c r="O674" s="201" t="s">
        <v>2640</v>
      </c>
      <c r="P674" s="172">
        <v>1</v>
      </c>
      <c r="Q674" s="292" t="s">
        <v>1680</v>
      </c>
      <c r="R674" s="292" t="s">
        <v>1681</v>
      </c>
      <c r="S674" s="202">
        <v>5</v>
      </c>
      <c r="T674" s="169">
        <v>1</v>
      </c>
      <c r="U674" s="169" t="s">
        <v>2740</v>
      </c>
      <c r="V674" s="175">
        <v>9.37</v>
      </c>
      <c r="W674" s="562">
        <v>7.9645</v>
      </c>
      <c r="X674" s="562">
        <v>0.7964500000000001</v>
      </c>
      <c r="Y674" s="563">
        <v>0.1</v>
      </c>
    </row>
    <row r="675" spans="1:25" s="157" customFormat="1" ht="45.75" thickBot="1">
      <c r="A675" s="477"/>
      <c r="B675" s="411"/>
      <c r="C675" s="411"/>
      <c r="D675" s="411"/>
      <c r="E675" s="411"/>
      <c r="F675" s="420"/>
      <c r="G675" s="417"/>
      <c r="H675" s="417"/>
      <c r="I675" s="464"/>
      <c r="J675" s="437"/>
      <c r="K675" s="308">
        <v>5</v>
      </c>
      <c r="L675" s="243" t="s">
        <v>1734</v>
      </c>
      <c r="M675" s="243" t="s">
        <v>415</v>
      </c>
      <c r="N675" s="240" t="s">
        <v>2645</v>
      </c>
      <c r="O675" s="241"/>
      <c r="P675" s="205">
        <v>3</v>
      </c>
      <c r="Q675" s="309" t="s">
        <v>1680</v>
      </c>
      <c r="R675" s="309" t="s">
        <v>1681</v>
      </c>
      <c r="S675" s="206">
        <v>5</v>
      </c>
      <c r="T675" s="243">
        <v>1</v>
      </c>
      <c r="U675" s="243" t="s">
        <v>2722</v>
      </c>
      <c r="V675" s="253">
        <v>9.37</v>
      </c>
      <c r="W675" s="566">
        <v>12046.85</v>
      </c>
      <c r="X675" s="567">
        <v>1204.685</v>
      </c>
      <c r="Y675" s="568">
        <v>0.1</v>
      </c>
    </row>
    <row r="676" spans="1:25" s="157" customFormat="1" ht="12.75" thickBot="1" thickTop="1">
      <c r="A676" s="158" t="s">
        <v>1682</v>
      </c>
      <c r="B676" s="159"/>
      <c r="C676" s="159"/>
      <c r="D676" s="159"/>
      <c r="E676" s="159"/>
      <c r="F676" s="161"/>
      <c r="G676" s="162"/>
      <c r="H676" s="162"/>
      <c r="I676" s="163"/>
      <c r="J676" s="164"/>
      <c r="K676" s="343"/>
      <c r="L676" s="165"/>
      <c r="M676" s="165"/>
      <c r="N676" s="166"/>
      <c r="O676" s="161"/>
      <c r="P676" s="165"/>
      <c r="Q676" s="166"/>
      <c r="R676" s="166"/>
      <c r="S676" s="167"/>
      <c r="T676" s="165"/>
      <c r="U676" s="165"/>
      <c r="V676" s="168"/>
      <c r="W676" s="621"/>
      <c r="X676" s="621"/>
      <c r="Y676" s="622"/>
    </row>
    <row r="677" spans="1:25" s="157" customFormat="1" ht="192" thickTop="1">
      <c r="A677" s="476" t="s">
        <v>2236</v>
      </c>
      <c r="B677" s="410"/>
      <c r="C677" s="412" t="s">
        <v>2246</v>
      </c>
      <c r="D677" s="410"/>
      <c r="E677" s="412" t="s">
        <v>2715</v>
      </c>
      <c r="F677" s="419" t="s">
        <v>2716</v>
      </c>
      <c r="G677" s="416" t="s">
        <v>1722</v>
      </c>
      <c r="H677" s="416" t="s">
        <v>417</v>
      </c>
      <c r="I677" s="463" t="s">
        <v>1683</v>
      </c>
      <c r="J677" s="436">
        <v>8</v>
      </c>
      <c r="K677" s="307" t="s">
        <v>934</v>
      </c>
      <c r="L677" s="176" t="s">
        <v>1745</v>
      </c>
      <c r="M677" s="176" t="s">
        <v>418</v>
      </c>
      <c r="N677" s="170" t="s">
        <v>2737</v>
      </c>
      <c r="O677" s="201" t="s">
        <v>2248</v>
      </c>
      <c r="P677" s="172">
        <v>1</v>
      </c>
      <c r="Q677" s="292" t="s">
        <v>1684</v>
      </c>
      <c r="R677" s="292" t="s">
        <v>1640</v>
      </c>
      <c r="S677" s="222">
        <v>6</v>
      </c>
      <c r="T677" s="223">
        <v>1</v>
      </c>
      <c r="U677" s="176" t="s">
        <v>2740</v>
      </c>
      <c r="V677" s="175">
        <v>9.37</v>
      </c>
      <c r="W677" s="580">
        <v>9.5574</v>
      </c>
      <c r="X677" s="562">
        <v>0.95574</v>
      </c>
      <c r="Y677" s="563">
        <v>0.1</v>
      </c>
    </row>
    <row r="678" spans="1:25" s="157" customFormat="1" ht="33.75">
      <c r="A678" s="477"/>
      <c r="B678" s="411"/>
      <c r="C678" s="411"/>
      <c r="D678" s="411"/>
      <c r="E678" s="411"/>
      <c r="F678" s="420"/>
      <c r="G678" s="417"/>
      <c r="H678" s="417"/>
      <c r="I678" s="464"/>
      <c r="J678" s="437"/>
      <c r="K678" s="308" t="s">
        <v>934</v>
      </c>
      <c r="L678" s="191" t="s">
        <v>1745</v>
      </c>
      <c r="M678" s="191" t="s">
        <v>419</v>
      </c>
      <c r="N678" s="203" t="s">
        <v>2249</v>
      </c>
      <c r="O678" s="241">
        <v>189</v>
      </c>
      <c r="P678" s="205">
        <v>3</v>
      </c>
      <c r="Q678" s="309" t="s">
        <v>1684</v>
      </c>
      <c r="R678" s="309"/>
      <c r="S678" s="206">
        <v>6</v>
      </c>
      <c r="T678" s="242">
        <v>1</v>
      </c>
      <c r="U678" s="191" t="s">
        <v>2722</v>
      </c>
      <c r="V678" s="207">
        <v>9.37</v>
      </c>
      <c r="W678" s="581">
        <v>2392.5</v>
      </c>
      <c r="X678" s="567">
        <v>239.25</v>
      </c>
      <c r="Y678" s="571">
        <v>0.1</v>
      </c>
    </row>
    <row r="679" spans="1:25" s="157" customFormat="1" ht="33.75">
      <c r="A679" s="477"/>
      <c r="B679" s="411"/>
      <c r="C679" s="411"/>
      <c r="D679" s="411"/>
      <c r="E679" s="411"/>
      <c r="F679" s="420"/>
      <c r="G679" s="417"/>
      <c r="H679" s="417"/>
      <c r="I679" s="464"/>
      <c r="J679" s="437"/>
      <c r="K679" s="308" t="s">
        <v>934</v>
      </c>
      <c r="L679" s="191" t="s">
        <v>1745</v>
      </c>
      <c r="M679" s="191" t="s">
        <v>420</v>
      </c>
      <c r="N679" s="203" t="s">
        <v>2250</v>
      </c>
      <c r="O679" s="241">
        <v>193</v>
      </c>
      <c r="P679" s="205">
        <v>3</v>
      </c>
      <c r="Q679" s="309" t="s">
        <v>1684</v>
      </c>
      <c r="R679" s="309"/>
      <c r="S679" s="206">
        <v>6</v>
      </c>
      <c r="T679" s="242">
        <v>1</v>
      </c>
      <c r="U679" s="191" t="s">
        <v>2722</v>
      </c>
      <c r="V679" s="207">
        <v>9.37</v>
      </c>
      <c r="W679" s="581">
        <v>451.26</v>
      </c>
      <c r="X679" s="566">
        <v>45.126000000000005</v>
      </c>
      <c r="Y679" s="571">
        <v>0.1</v>
      </c>
    </row>
    <row r="680" spans="1:25" s="157" customFormat="1" ht="33.75">
      <c r="A680" s="477"/>
      <c r="B680" s="411"/>
      <c r="C680" s="411"/>
      <c r="D680" s="411"/>
      <c r="E680" s="411"/>
      <c r="F680" s="420"/>
      <c r="G680" s="417"/>
      <c r="H680" s="417"/>
      <c r="I680" s="464"/>
      <c r="J680" s="437"/>
      <c r="K680" s="308" t="s">
        <v>934</v>
      </c>
      <c r="L680" s="191" t="s">
        <v>1745</v>
      </c>
      <c r="M680" s="191" t="s">
        <v>1503</v>
      </c>
      <c r="N680" s="262" t="s">
        <v>2242</v>
      </c>
      <c r="O680" s="241"/>
      <c r="P680" s="205">
        <v>10</v>
      </c>
      <c r="Q680" s="309" t="s">
        <v>1684</v>
      </c>
      <c r="R680" s="309"/>
      <c r="S680" s="206">
        <v>6</v>
      </c>
      <c r="T680" s="242">
        <v>1</v>
      </c>
      <c r="U680" s="191" t="s">
        <v>2722</v>
      </c>
      <c r="V680" s="207">
        <v>9.37</v>
      </c>
      <c r="W680" s="581">
        <v>28.41</v>
      </c>
      <c r="X680" s="566">
        <v>2.8409999999999997</v>
      </c>
      <c r="Y680" s="571">
        <v>0.1</v>
      </c>
    </row>
    <row r="681" spans="1:25" s="157" customFormat="1" ht="33.75">
      <c r="A681" s="477"/>
      <c r="B681" s="411"/>
      <c r="C681" s="411"/>
      <c r="D681" s="411"/>
      <c r="E681" s="411"/>
      <c r="F681" s="420"/>
      <c r="G681" s="417"/>
      <c r="H681" s="417"/>
      <c r="I681" s="464"/>
      <c r="J681" s="437"/>
      <c r="K681" s="308" t="s">
        <v>934</v>
      </c>
      <c r="L681" s="191" t="s">
        <v>1745</v>
      </c>
      <c r="M681" s="191" t="s">
        <v>1504</v>
      </c>
      <c r="N681" s="240" t="s">
        <v>874</v>
      </c>
      <c r="O681" s="241">
        <v>194</v>
      </c>
      <c r="P681" s="205">
        <v>10</v>
      </c>
      <c r="Q681" s="309" t="s">
        <v>1684</v>
      </c>
      <c r="R681" s="309"/>
      <c r="S681" s="206">
        <v>6</v>
      </c>
      <c r="T681" s="242">
        <v>1</v>
      </c>
      <c r="U681" s="191" t="s">
        <v>2722</v>
      </c>
      <c r="V681" s="207">
        <v>9.37</v>
      </c>
      <c r="W681" s="581">
        <v>9112.44</v>
      </c>
      <c r="X681" s="566">
        <v>911.2440000000001</v>
      </c>
      <c r="Y681" s="571">
        <v>0.1</v>
      </c>
    </row>
    <row r="682" spans="1:25" s="157" customFormat="1" ht="67.5">
      <c r="A682" s="477"/>
      <c r="B682" s="411"/>
      <c r="C682" s="411"/>
      <c r="D682" s="411"/>
      <c r="E682" s="411"/>
      <c r="F682" s="420"/>
      <c r="G682" s="417"/>
      <c r="H682" s="417"/>
      <c r="I682" s="464"/>
      <c r="J682" s="437"/>
      <c r="K682" s="308" t="s">
        <v>934</v>
      </c>
      <c r="L682" s="191" t="s">
        <v>1745</v>
      </c>
      <c r="M682" s="191" t="s">
        <v>1505</v>
      </c>
      <c r="N682" s="240" t="s">
        <v>1685</v>
      </c>
      <c r="O682" s="204" t="s">
        <v>2252</v>
      </c>
      <c r="P682" s="205">
        <v>3</v>
      </c>
      <c r="Q682" s="309" t="s">
        <v>1684</v>
      </c>
      <c r="R682" s="309"/>
      <c r="S682" s="206">
        <v>6</v>
      </c>
      <c r="T682" s="242">
        <v>1</v>
      </c>
      <c r="U682" s="191" t="s">
        <v>2722</v>
      </c>
      <c r="V682" s="207">
        <v>9.37</v>
      </c>
      <c r="W682" s="581">
        <v>959.424</v>
      </c>
      <c r="X682" s="566">
        <v>95.9424</v>
      </c>
      <c r="Y682" s="571">
        <v>0.1</v>
      </c>
    </row>
    <row r="683" spans="1:25" s="157" customFormat="1" ht="90">
      <c r="A683" s="477"/>
      <c r="B683" s="411"/>
      <c r="C683" s="411"/>
      <c r="D683" s="411"/>
      <c r="E683" s="411"/>
      <c r="F683" s="420"/>
      <c r="G683" s="417"/>
      <c r="H683" s="417"/>
      <c r="I683" s="464"/>
      <c r="J683" s="437"/>
      <c r="K683" s="308" t="s">
        <v>934</v>
      </c>
      <c r="L683" s="191" t="s">
        <v>1745</v>
      </c>
      <c r="M683" s="191" t="s">
        <v>1506</v>
      </c>
      <c r="N683" s="240" t="s">
        <v>1686</v>
      </c>
      <c r="O683" s="241" t="s">
        <v>2252</v>
      </c>
      <c r="P683" s="205">
        <v>3</v>
      </c>
      <c r="Q683" s="309" t="s">
        <v>1684</v>
      </c>
      <c r="R683" s="309"/>
      <c r="S683" s="206">
        <v>6</v>
      </c>
      <c r="T683" s="242">
        <v>1</v>
      </c>
      <c r="U683" s="191" t="s">
        <v>2722</v>
      </c>
      <c r="V683" s="207">
        <v>9.37</v>
      </c>
      <c r="W683" s="581">
        <v>1015.6439999999998</v>
      </c>
      <c r="X683" s="566">
        <v>101.56439999999998</v>
      </c>
      <c r="Y683" s="571">
        <v>0.1</v>
      </c>
    </row>
    <row r="684" spans="1:25" s="157" customFormat="1" ht="238.5" customHeight="1">
      <c r="A684" s="477"/>
      <c r="B684" s="411"/>
      <c r="C684" s="411"/>
      <c r="D684" s="411"/>
      <c r="E684" s="411"/>
      <c r="F684" s="420"/>
      <c r="G684" s="417"/>
      <c r="H684" s="417"/>
      <c r="I684" s="464"/>
      <c r="J684" s="437"/>
      <c r="K684" s="308" t="s">
        <v>934</v>
      </c>
      <c r="L684" s="191" t="s">
        <v>1745</v>
      </c>
      <c r="M684" s="191" t="s">
        <v>1507</v>
      </c>
      <c r="N684" s="203" t="s">
        <v>897</v>
      </c>
      <c r="O684" s="241">
        <v>199</v>
      </c>
      <c r="P684" s="205">
        <v>3</v>
      </c>
      <c r="Q684" s="309" t="s">
        <v>1684</v>
      </c>
      <c r="R684" s="309"/>
      <c r="S684" s="206">
        <v>6</v>
      </c>
      <c r="T684" s="242">
        <v>1</v>
      </c>
      <c r="U684" s="191" t="s">
        <v>2722</v>
      </c>
      <c r="V684" s="207">
        <v>9.37</v>
      </c>
      <c r="W684" s="581">
        <v>1834.68</v>
      </c>
      <c r="X684" s="566">
        <v>1100.8079999999998</v>
      </c>
      <c r="Y684" s="571">
        <v>0.6</v>
      </c>
    </row>
    <row r="685" spans="1:25" s="157" customFormat="1" ht="34.5" thickBot="1">
      <c r="A685" s="477"/>
      <c r="B685" s="411"/>
      <c r="C685" s="411"/>
      <c r="D685" s="411"/>
      <c r="E685" s="411"/>
      <c r="F685" s="420"/>
      <c r="G685" s="417"/>
      <c r="H685" s="417"/>
      <c r="I685" s="464"/>
      <c r="J685" s="437"/>
      <c r="K685" s="308" t="s">
        <v>934</v>
      </c>
      <c r="L685" s="191" t="s">
        <v>1745</v>
      </c>
      <c r="M685" s="191" t="s">
        <v>1508</v>
      </c>
      <c r="N685" s="203" t="s">
        <v>2254</v>
      </c>
      <c r="O685" s="241">
        <v>199</v>
      </c>
      <c r="P685" s="205">
        <v>10</v>
      </c>
      <c r="Q685" s="309" t="s">
        <v>1684</v>
      </c>
      <c r="R685" s="309"/>
      <c r="S685" s="206">
        <v>6</v>
      </c>
      <c r="T685" s="242">
        <v>1</v>
      </c>
      <c r="U685" s="191" t="s">
        <v>2722</v>
      </c>
      <c r="V685" s="207">
        <v>9.37</v>
      </c>
      <c r="W685" s="581">
        <v>827.31</v>
      </c>
      <c r="X685" s="566">
        <v>496.38599999999997</v>
      </c>
      <c r="Y685" s="571">
        <v>0.6</v>
      </c>
    </row>
    <row r="686" spans="1:25" s="157" customFormat="1" ht="12.75" thickBot="1" thickTop="1">
      <c r="A686" s="158" t="s">
        <v>1687</v>
      </c>
      <c r="B686" s="159"/>
      <c r="C686" s="159"/>
      <c r="D686" s="159"/>
      <c r="E686" s="159"/>
      <c r="F686" s="161"/>
      <c r="G686" s="162"/>
      <c r="H686" s="162"/>
      <c r="I686" s="163"/>
      <c r="J686" s="164"/>
      <c r="K686" s="343"/>
      <c r="L686" s="165"/>
      <c r="M686" s="165"/>
      <c r="N686" s="166"/>
      <c r="O686" s="161"/>
      <c r="P686" s="165"/>
      <c r="Q686" s="166"/>
      <c r="R686" s="166"/>
      <c r="S686" s="167"/>
      <c r="T686" s="165"/>
      <c r="U686" s="165"/>
      <c r="V686" s="168"/>
      <c r="W686" s="621"/>
      <c r="X686" s="621"/>
      <c r="Y686" s="622"/>
    </row>
    <row r="687" spans="1:25" s="157" customFormat="1" ht="192" thickTop="1">
      <c r="A687" s="519" t="s">
        <v>2713</v>
      </c>
      <c r="B687" s="407"/>
      <c r="C687" s="407"/>
      <c r="D687" s="407"/>
      <c r="E687" s="407" t="s">
        <v>2715</v>
      </c>
      <c r="F687" s="407" t="s">
        <v>2716</v>
      </c>
      <c r="G687" s="416" t="s">
        <v>1749</v>
      </c>
      <c r="H687" s="416" t="s">
        <v>421</v>
      </c>
      <c r="I687" s="515" t="s">
        <v>866</v>
      </c>
      <c r="J687" s="436">
        <v>2</v>
      </c>
      <c r="K687" s="517">
        <v>5</v>
      </c>
      <c r="L687" s="185" t="s">
        <v>668</v>
      </c>
      <c r="M687" s="185" t="s">
        <v>422</v>
      </c>
      <c r="N687" s="240" t="s">
        <v>2737</v>
      </c>
      <c r="O687" s="204"/>
      <c r="P687" s="205">
        <v>1</v>
      </c>
      <c r="Q687" s="309" t="s">
        <v>1688</v>
      </c>
      <c r="R687" s="292" t="s">
        <v>1640</v>
      </c>
      <c r="S687" s="206">
        <v>25</v>
      </c>
      <c r="T687" s="185">
        <v>1</v>
      </c>
      <c r="U687" s="185" t="s">
        <v>2740</v>
      </c>
      <c r="V687" s="207">
        <v>9.37</v>
      </c>
      <c r="W687" s="564">
        <v>39.8225</v>
      </c>
      <c r="X687" s="564">
        <v>3.98225</v>
      </c>
      <c r="Y687" s="571">
        <v>0.1</v>
      </c>
    </row>
    <row r="688" spans="1:25" s="157" customFormat="1" ht="57" thickBot="1">
      <c r="A688" s="520"/>
      <c r="B688" s="409"/>
      <c r="C688" s="409"/>
      <c r="D688" s="409"/>
      <c r="E688" s="409"/>
      <c r="F688" s="409"/>
      <c r="G688" s="418"/>
      <c r="H688" s="418"/>
      <c r="I688" s="516"/>
      <c r="J688" s="438"/>
      <c r="K688" s="518"/>
      <c r="L688" s="185" t="s">
        <v>669</v>
      </c>
      <c r="M688" s="185" t="s">
        <v>423</v>
      </c>
      <c r="N688" s="240" t="s">
        <v>869</v>
      </c>
      <c r="O688" s="204">
        <v>588</v>
      </c>
      <c r="P688" s="205">
        <v>3</v>
      </c>
      <c r="Q688" s="309" t="s">
        <v>1688</v>
      </c>
      <c r="R688" s="309"/>
      <c r="S688" s="206">
        <v>25</v>
      </c>
      <c r="T688" s="185">
        <v>1</v>
      </c>
      <c r="U688" s="185" t="s">
        <v>2722</v>
      </c>
      <c r="V688" s="207">
        <v>9.37</v>
      </c>
      <c r="W688" s="564">
        <v>37734.25</v>
      </c>
      <c r="X688" s="564">
        <v>3773.425</v>
      </c>
      <c r="Y688" s="571">
        <v>0.1</v>
      </c>
    </row>
    <row r="689" spans="1:25" ht="12.75" thickBot="1" thickTop="1">
      <c r="A689" s="149" t="s">
        <v>1843</v>
      </c>
      <c r="B689" s="150"/>
      <c r="C689" s="151"/>
      <c r="D689" s="151"/>
      <c r="E689" s="151"/>
      <c r="F689" s="151"/>
      <c r="G689" s="151"/>
      <c r="H689" s="151"/>
      <c r="I689" s="152"/>
      <c r="J689" s="151"/>
      <c r="K689" s="153"/>
      <c r="L689" s="151"/>
      <c r="M689" s="151"/>
      <c r="N689" s="152"/>
      <c r="O689" s="151"/>
      <c r="P689" s="151"/>
      <c r="Q689" s="152"/>
      <c r="R689" s="152"/>
      <c r="S689" s="154"/>
      <c r="T689" s="154"/>
      <c r="U689" s="155"/>
      <c r="V689" s="156"/>
      <c r="W689" s="546"/>
      <c r="X689" s="546"/>
      <c r="Y689" s="547"/>
    </row>
    <row r="690" spans="1:25" s="157" customFormat="1" ht="12.75" thickBot="1" thickTop="1">
      <c r="A690" s="328" t="s">
        <v>1690</v>
      </c>
      <c r="B690" s="329"/>
      <c r="C690" s="329"/>
      <c r="D690" s="329"/>
      <c r="E690" s="329"/>
      <c r="F690" s="330"/>
      <c r="G690" s="331"/>
      <c r="H690" s="331"/>
      <c r="I690" s="333"/>
      <c r="J690" s="332"/>
      <c r="K690" s="334"/>
      <c r="L690" s="335"/>
      <c r="M690" s="335"/>
      <c r="N690" s="337"/>
      <c r="O690" s="330"/>
      <c r="P690" s="336"/>
      <c r="Q690" s="337"/>
      <c r="R690" s="337"/>
      <c r="S690" s="338"/>
      <c r="T690" s="335"/>
      <c r="U690" s="335"/>
      <c r="V690" s="339"/>
      <c r="W690" s="548"/>
      <c r="X690" s="548"/>
      <c r="Y690" s="549"/>
    </row>
    <row r="691" spans="1:25" s="157" customFormat="1" ht="57" thickTop="1">
      <c r="A691" s="476" t="s">
        <v>2713</v>
      </c>
      <c r="B691" s="410"/>
      <c r="C691" s="412" t="s">
        <v>1691</v>
      </c>
      <c r="D691" s="410"/>
      <c r="E691" s="412" t="s">
        <v>2715</v>
      </c>
      <c r="F691" s="419" t="s">
        <v>2716</v>
      </c>
      <c r="G691" s="416" t="s">
        <v>1754</v>
      </c>
      <c r="H691" s="416" t="s">
        <v>429</v>
      </c>
      <c r="I691" s="463" t="s">
        <v>1694</v>
      </c>
      <c r="J691" s="436">
        <v>14</v>
      </c>
      <c r="K691" s="169" t="s">
        <v>934</v>
      </c>
      <c r="L691" s="169" t="s">
        <v>670</v>
      </c>
      <c r="M691" s="169" t="s">
        <v>430</v>
      </c>
      <c r="N691" s="170" t="s">
        <v>2737</v>
      </c>
      <c r="O691" s="201" t="s">
        <v>1691</v>
      </c>
      <c r="P691" s="172">
        <v>1</v>
      </c>
      <c r="Q691" s="201" t="s">
        <v>1695</v>
      </c>
      <c r="R691" s="201" t="s">
        <v>2326</v>
      </c>
      <c r="S691" s="257">
        <v>0</v>
      </c>
      <c r="T691" s="169">
        <v>1</v>
      </c>
      <c r="U691" s="169" t="s">
        <v>2740</v>
      </c>
      <c r="V691" s="175">
        <v>9.37</v>
      </c>
      <c r="W691" s="562">
        <v>0</v>
      </c>
      <c r="X691" s="562">
        <v>0</v>
      </c>
      <c r="Y691" s="563">
        <v>0.1</v>
      </c>
    </row>
    <row r="692" spans="1:25" s="157" customFormat="1" ht="57" thickBot="1">
      <c r="A692" s="477"/>
      <c r="B692" s="411"/>
      <c r="C692" s="411"/>
      <c r="D692" s="411"/>
      <c r="E692" s="411"/>
      <c r="F692" s="420"/>
      <c r="G692" s="418"/>
      <c r="H692" s="418"/>
      <c r="I692" s="464"/>
      <c r="J692" s="437"/>
      <c r="K692" s="177" t="s">
        <v>934</v>
      </c>
      <c r="L692" s="243" t="s">
        <v>671</v>
      </c>
      <c r="M692" s="243" t="s">
        <v>431</v>
      </c>
      <c r="N692" s="294" t="s">
        <v>1696</v>
      </c>
      <c r="O692" s="239" t="s">
        <v>1691</v>
      </c>
      <c r="P692" s="205">
        <v>3</v>
      </c>
      <c r="Q692" s="241" t="s">
        <v>1695</v>
      </c>
      <c r="R692" s="241" t="s">
        <v>2326</v>
      </c>
      <c r="S692" s="220">
        <v>0</v>
      </c>
      <c r="T692" s="243">
        <v>1</v>
      </c>
      <c r="U692" s="243" t="s">
        <v>2722</v>
      </c>
      <c r="V692" s="253">
        <v>9.37</v>
      </c>
      <c r="W692" s="566">
        <v>0</v>
      </c>
      <c r="X692" s="567">
        <v>0</v>
      </c>
      <c r="Y692" s="568">
        <v>0.1</v>
      </c>
    </row>
    <row r="693" spans="1:25" s="157" customFormat="1" ht="34.5" customHeight="1" thickTop="1">
      <c r="A693" s="476" t="s">
        <v>2713</v>
      </c>
      <c r="B693" s="410"/>
      <c r="C693" s="412" t="s">
        <v>1697</v>
      </c>
      <c r="D693" s="410"/>
      <c r="E693" s="412" t="s">
        <v>2715</v>
      </c>
      <c r="F693" s="419" t="s">
        <v>2716</v>
      </c>
      <c r="G693" s="416" t="s">
        <v>1726</v>
      </c>
      <c r="H693" s="416" t="s">
        <v>433</v>
      </c>
      <c r="I693" s="463" t="s">
        <v>1700</v>
      </c>
      <c r="J693" s="436">
        <v>8</v>
      </c>
      <c r="K693" s="169" t="s">
        <v>934</v>
      </c>
      <c r="L693" s="169" t="s">
        <v>672</v>
      </c>
      <c r="M693" s="169" t="s">
        <v>434</v>
      </c>
      <c r="N693" s="170" t="s">
        <v>2737</v>
      </c>
      <c r="O693" s="201" t="s">
        <v>1697</v>
      </c>
      <c r="P693" s="172">
        <v>1</v>
      </c>
      <c r="Q693" s="201" t="s">
        <v>1702</v>
      </c>
      <c r="R693" s="201" t="s">
        <v>2326</v>
      </c>
      <c r="S693" s="202">
        <v>0</v>
      </c>
      <c r="T693" s="169">
        <v>1</v>
      </c>
      <c r="U693" s="169" t="s">
        <v>2740</v>
      </c>
      <c r="V693" s="175">
        <v>9.37</v>
      </c>
      <c r="W693" s="562">
        <v>0</v>
      </c>
      <c r="X693" s="562">
        <v>0</v>
      </c>
      <c r="Y693" s="563">
        <v>0.6</v>
      </c>
    </row>
    <row r="694" spans="1:25" s="157" customFormat="1" ht="33.75">
      <c r="A694" s="477"/>
      <c r="B694" s="411"/>
      <c r="C694" s="411"/>
      <c r="D694" s="411"/>
      <c r="E694" s="411"/>
      <c r="F694" s="420"/>
      <c r="G694" s="417"/>
      <c r="H694" s="417"/>
      <c r="I694" s="464"/>
      <c r="J694" s="437"/>
      <c r="K694" s="177" t="s">
        <v>934</v>
      </c>
      <c r="L694" s="243" t="s">
        <v>673</v>
      </c>
      <c r="M694" s="243" t="s">
        <v>435</v>
      </c>
      <c r="N694" s="294" t="s">
        <v>1703</v>
      </c>
      <c r="O694" s="204" t="s">
        <v>1697</v>
      </c>
      <c r="P694" s="205">
        <v>3</v>
      </c>
      <c r="Q694" s="241" t="s">
        <v>1702</v>
      </c>
      <c r="R694" s="241" t="s">
        <v>2326</v>
      </c>
      <c r="S694" s="206">
        <v>0</v>
      </c>
      <c r="T694" s="243">
        <v>1</v>
      </c>
      <c r="U694" s="243" t="s">
        <v>2722</v>
      </c>
      <c r="V694" s="253">
        <v>9.37</v>
      </c>
      <c r="W694" s="566">
        <v>0</v>
      </c>
      <c r="X694" s="567">
        <v>0</v>
      </c>
      <c r="Y694" s="568">
        <v>0.6</v>
      </c>
    </row>
    <row r="695" spans="1:25" s="157" customFormat="1" ht="34.5" thickBot="1">
      <c r="A695" s="477"/>
      <c r="B695" s="411"/>
      <c r="C695" s="411"/>
      <c r="D695" s="411"/>
      <c r="E695" s="411"/>
      <c r="F695" s="420"/>
      <c r="G695" s="418"/>
      <c r="H695" s="418"/>
      <c r="I695" s="464"/>
      <c r="J695" s="437"/>
      <c r="K695" s="177" t="s">
        <v>934</v>
      </c>
      <c r="L695" s="185" t="s">
        <v>674</v>
      </c>
      <c r="M695" s="185" t="s">
        <v>436</v>
      </c>
      <c r="N695" s="240" t="s">
        <v>2235</v>
      </c>
      <c r="O695" s="204" t="s">
        <v>1697</v>
      </c>
      <c r="P695" s="205">
        <v>10</v>
      </c>
      <c r="Q695" s="204" t="s">
        <v>1702</v>
      </c>
      <c r="R695" s="204" t="s">
        <v>2326</v>
      </c>
      <c r="S695" s="206">
        <v>0</v>
      </c>
      <c r="T695" s="185">
        <v>1</v>
      </c>
      <c r="U695" s="185" t="s">
        <v>2722</v>
      </c>
      <c r="V695" s="207">
        <v>9.37</v>
      </c>
      <c r="W695" s="566">
        <v>0</v>
      </c>
      <c r="X695" s="566">
        <v>0</v>
      </c>
      <c r="Y695" s="571">
        <v>0.6</v>
      </c>
    </row>
    <row r="696" spans="1:25" s="157" customFormat="1" ht="12.75" thickBot="1" thickTop="1">
      <c r="A696" s="328" t="s">
        <v>1704</v>
      </c>
      <c r="B696" s="329"/>
      <c r="C696" s="329"/>
      <c r="D696" s="329"/>
      <c r="E696" s="329"/>
      <c r="F696" s="330"/>
      <c r="G696" s="331"/>
      <c r="H696" s="331"/>
      <c r="I696" s="333"/>
      <c r="J696" s="332"/>
      <c r="K696" s="334"/>
      <c r="L696" s="335"/>
      <c r="M696" s="335"/>
      <c r="N696" s="337"/>
      <c r="O696" s="330"/>
      <c r="P696" s="336"/>
      <c r="Q696" s="337"/>
      <c r="R696" s="337"/>
      <c r="S696" s="338"/>
      <c r="T696" s="335"/>
      <c r="U696" s="335"/>
      <c r="V696" s="339"/>
      <c r="W696" s="548"/>
      <c r="X696" s="548"/>
      <c r="Y696" s="549"/>
    </row>
    <row r="697" spans="1:25" s="157" customFormat="1" ht="23.25" customHeight="1" thickTop="1">
      <c r="A697" s="476" t="s">
        <v>2713</v>
      </c>
      <c r="B697" s="410"/>
      <c r="C697" s="412">
        <v>642</v>
      </c>
      <c r="D697" s="410"/>
      <c r="E697" s="412" t="s">
        <v>2715</v>
      </c>
      <c r="F697" s="419" t="s">
        <v>2716</v>
      </c>
      <c r="G697" s="416" t="s">
        <v>1732</v>
      </c>
      <c r="H697" s="416" t="s">
        <v>437</v>
      </c>
      <c r="I697" s="463" t="s">
        <v>1707</v>
      </c>
      <c r="J697" s="436">
        <v>2</v>
      </c>
      <c r="K697" s="169">
        <v>5</v>
      </c>
      <c r="L697" s="169" t="s">
        <v>675</v>
      </c>
      <c r="M697" s="169" t="s">
        <v>438</v>
      </c>
      <c r="N697" s="170" t="s">
        <v>2737</v>
      </c>
      <c r="O697" s="201">
        <v>642</v>
      </c>
      <c r="P697" s="172">
        <v>1</v>
      </c>
      <c r="Q697" s="201" t="s">
        <v>1708</v>
      </c>
      <c r="R697" s="201" t="s">
        <v>2286</v>
      </c>
      <c r="S697" s="202">
        <v>0</v>
      </c>
      <c r="T697" s="169">
        <v>1</v>
      </c>
      <c r="U697" s="169" t="s">
        <v>2740</v>
      </c>
      <c r="V697" s="175">
        <v>9.37</v>
      </c>
      <c r="W697" s="562">
        <v>0</v>
      </c>
      <c r="X697" s="562">
        <v>0</v>
      </c>
      <c r="Y697" s="563">
        <v>0.1</v>
      </c>
    </row>
    <row r="698" spans="1:25" s="157" customFormat="1" ht="22.5">
      <c r="A698" s="480"/>
      <c r="B698" s="481"/>
      <c r="C698" s="482"/>
      <c r="D698" s="481"/>
      <c r="E698" s="482"/>
      <c r="F698" s="420"/>
      <c r="G698" s="417"/>
      <c r="H698" s="417"/>
      <c r="I698" s="470"/>
      <c r="J698" s="437"/>
      <c r="K698" s="177">
        <v>5</v>
      </c>
      <c r="L698" s="177" t="s">
        <v>676</v>
      </c>
      <c r="M698" s="177" t="s">
        <v>439</v>
      </c>
      <c r="N698" s="225" t="s">
        <v>2439</v>
      </c>
      <c r="O698" s="239">
        <v>642</v>
      </c>
      <c r="P698" s="180">
        <v>3</v>
      </c>
      <c r="Q698" s="241" t="s">
        <v>1708</v>
      </c>
      <c r="R698" s="241" t="s">
        <v>2286</v>
      </c>
      <c r="S698" s="206">
        <v>0</v>
      </c>
      <c r="T698" s="243">
        <v>1</v>
      </c>
      <c r="U698" s="243" t="s">
        <v>2722</v>
      </c>
      <c r="V698" s="253">
        <v>9.37</v>
      </c>
      <c r="W698" s="564">
        <v>0</v>
      </c>
      <c r="X698" s="590">
        <v>0</v>
      </c>
      <c r="Y698" s="565">
        <v>0.1</v>
      </c>
    </row>
    <row r="699" spans="1:25" s="157" customFormat="1" ht="22.5">
      <c r="A699" s="477"/>
      <c r="B699" s="411"/>
      <c r="C699" s="411"/>
      <c r="D699" s="411"/>
      <c r="E699" s="411"/>
      <c r="F699" s="420"/>
      <c r="G699" s="417"/>
      <c r="H699" s="417"/>
      <c r="I699" s="464"/>
      <c r="J699" s="437"/>
      <c r="K699" s="185">
        <v>5</v>
      </c>
      <c r="L699" s="243" t="s">
        <v>677</v>
      </c>
      <c r="M699" s="243" t="s">
        <v>440</v>
      </c>
      <c r="N699" s="294" t="s">
        <v>1709</v>
      </c>
      <c r="O699" s="204">
        <v>642</v>
      </c>
      <c r="P699" s="205">
        <v>5</v>
      </c>
      <c r="Q699" s="241" t="s">
        <v>1708</v>
      </c>
      <c r="R699" s="241" t="s">
        <v>2286</v>
      </c>
      <c r="S699" s="206">
        <v>0</v>
      </c>
      <c r="T699" s="243">
        <v>1</v>
      </c>
      <c r="U699" s="243" t="s">
        <v>2722</v>
      </c>
      <c r="V699" s="253">
        <v>9.37</v>
      </c>
      <c r="W699" s="566">
        <v>0</v>
      </c>
      <c r="X699" s="567">
        <v>0</v>
      </c>
      <c r="Y699" s="568">
        <v>0.1</v>
      </c>
    </row>
    <row r="700" spans="1:25" s="157" customFormat="1" ht="23.25" thickBot="1">
      <c r="A700" s="477"/>
      <c r="B700" s="411"/>
      <c r="C700" s="411"/>
      <c r="D700" s="411"/>
      <c r="E700" s="411"/>
      <c r="F700" s="420"/>
      <c r="G700" s="417"/>
      <c r="H700" s="417"/>
      <c r="I700" s="464"/>
      <c r="J700" s="437"/>
      <c r="K700" s="193">
        <v>5</v>
      </c>
      <c r="L700" s="243" t="s">
        <v>678</v>
      </c>
      <c r="M700" s="243" t="s">
        <v>441</v>
      </c>
      <c r="N700" s="288" t="s">
        <v>1710</v>
      </c>
      <c r="O700" s="204">
        <v>642</v>
      </c>
      <c r="P700" s="205">
        <v>5</v>
      </c>
      <c r="Q700" s="241" t="s">
        <v>1708</v>
      </c>
      <c r="R700" s="241" t="s">
        <v>2286</v>
      </c>
      <c r="S700" s="206">
        <v>0</v>
      </c>
      <c r="T700" s="243">
        <v>1</v>
      </c>
      <c r="U700" s="243" t="s">
        <v>2722</v>
      </c>
      <c r="V700" s="253">
        <v>9.37</v>
      </c>
      <c r="W700" s="566">
        <v>0</v>
      </c>
      <c r="X700" s="567">
        <v>0</v>
      </c>
      <c r="Y700" s="568">
        <v>0.1</v>
      </c>
    </row>
    <row r="701" spans="1:25" s="157" customFormat="1" ht="23.25" customHeight="1" thickTop="1">
      <c r="A701" s="476" t="s">
        <v>2713</v>
      </c>
      <c r="B701" s="410"/>
      <c r="C701" s="412">
        <v>643</v>
      </c>
      <c r="D701" s="410"/>
      <c r="E701" s="412" t="s">
        <v>2715</v>
      </c>
      <c r="F701" s="419" t="s">
        <v>2716</v>
      </c>
      <c r="G701" s="416" t="s">
        <v>1742</v>
      </c>
      <c r="H701" s="416" t="s">
        <v>446</v>
      </c>
      <c r="I701" s="463" t="s">
        <v>1712</v>
      </c>
      <c r="J701" s="436">
        <v>8</v>
      </c>
      <c r="K701" s="177">
        <v>5</v>
      </c>
      <c r="L701" s="169" t="s">
        <v>679</v>
      </c>
      <c r="M701" s="169" t="s">
        <v>447</v>
      </c>
      <c r="N701" s="170" t="s">
        <v>2737</v>
      </c>
      <c r="O701" s="201">
        <v>643</v>
      </c>
      <c r="P701" s="172">
        <v>1</v>
      </c>
      <c r="Q701" s="201" t="s">
        <v>1708</v>
      </c>
      <c r="R701" s="201" t="s">
        <v>2286</v>
      </c>
      <c r="S701" s="202">
        <v>0</v>
      </c>
      <c r="T701" s="169">
        <v>1</v>
      </c>
      <c r="U701" s="169" t="s">
        <v>2740</v>
      </c>
      <c r="V701" s="175">
        <v>9.37</v>
      </c>
      <c r="W701" s="562">
        <v>0</v>
      </c>
      <c r="X701" s="562">
        <v>0</v>
      </c>
      <c r="Y701" s="563">
        <v>0.6</v>
      </c>
    </row>
    <row r="702" spans="1:25" s="157" customFormat="1" ht="97.5" customHeight="1" thickBot="1">
      <c r="A702" s="477"/>
      <c r="B702" s="411"/>
      <c r="C702" s="411"/>
      <c r="D702" s="411"/>
      <c r="E702" s="411"/>
      <c r="F702" s="420"/>
      <c r="G702" s="417"/>
      <c r="H702" s="417"/>
      <c r="I702" s="464"/>
      <c r="J702" s="437"/>
      <c r="K702" s="185">
        <v>5</v>
      </c>
      <c r="L702" s="243" t="s">
        <v>680</v>
      </c>
      <c r="M702" s="243" t="s">
        <v>448</v>
      </c>
      <c r="N702" s="294" t="s">
        <v>1714</v>
      </c>
      <c r="O702" s="204">
        <v>643</v>
      </c>
      <c r="P702" s="205">
        <v>10</v>
      </c>
      <c r="Q702" s="241" t="s">
        <v>1708</v>
      </c>
      <c r="R702" s="241" t="s">
        <v>2286</v>
      </c>
      <c r="S702" s="206">
        <v>0</v>
      </c>
      <c r="T702" s="243">
        <v>1</v>
      </c>
      <c r="U702" s="243" t="s">
        <v>2722</v>
      </c>
      <c r="V702" s="253">
        <v>9.37</v>
      </c>
      <c r="W702" s="566">
        <v>0</v>
      </c>
      <c r="X702" s="567">
        <v>0</v>
      </c>
      <c r="Y702" s="568">
        <v>0.6</v>
      </c>
    </row>
    <row r="703" spans="1:25" s="157" customFormat="1" ht="12.75" thickBot="1" thickTop="1">
      <c r="A703" s="328" t="s">
        <v>1715</v>
      </c>
      <c r="B703" s="329"/>
      <c r="C703" s="329"/>
      <c r="D703" s="329"/>
      <c r="E703" s="329"/>
      <c r="F703" s="330"/>
      <c r="G703" s="331"/>
      <c r="H703" s="331"/>
      <c r="I703" s="333"/>
      <c r="J703" s="332"/>
      <c r="K703" s="334"/>
      <c r="L703" s="335"/>
      <c r="M703" s="335"/>
      <c r="N703" s="337"/>
      <c r="O703" s="330"/>
      <c r="P703" s="336"/>
      <c r="Q703" s="337"/>
      <c r="R703" s="337"/>
      <c r="S703" s="338"/>
      <c r="T703" s="335"/>
      <c r="U703" s="335"/>
      <c r="V703" s="339"/>
      <c r="W703" s="548"/>
      <c r="X703" s="548"/>
      <c r="Y703" s="549"/>
    </row>
    <row r="704" spans="1:25" s="157" customFormat="1" ht="23.25" customHeight="1" thickTop="1">
      <c r="A704" s="476" t="s">
        <v>2713</v>
      </c>
      <c r="B704" s="410"/>
      <c r="C704" s="412" t="s">
        <v>1716</v>
      </c>
      <c r="D704" s="410"/>
      <c r="E704" s="412" t="s">
        <v>2715</v>
      </c>
      <c r="F704" s="419" t="s">
        <v>2716</v>
      </c>
      <c r="G704" s="416" t="s">
        <v>1750</v>
      </c>
      <c r="H704" s="416" t="s">
        <v>450</v>
      </c>
      <c r="I704" s="463" t="s">
        <v>1718</v>
      </c>
      <c r="J704" s="436">
        <v>2</v>
      </c>
      <c r="K704" s="169">
        <v>5</v>
      </c>
      <c r="L704" s="169" t="s">
        <v>1776</v>
      </c>
      <c r="M704" s="169" t="s">
        <v>451</v>
      </c>
      <c r="N704" s="170" t="s">
        <v>2737</v>
      </c>
      <c r="O704" s="201">
        <v>664</v>
      </c>
      <c r="P704" s="172">
        <v>1</v>
      </c>
      <c r="Q704" s="201" t="s">
        <v>1720</v>
      </c>
      <c r="R704" s="201" t="s">
        <v>2286</v>
      </c>
      <c r="S704" s="202">
        <v>0</v>
      </c>
      <c r="T704" s="169">
        <v>1</v>
      </c>
      <c r="U704" s="169" t="s">
        <v>2740</v>
      </c>
      <c r="V704" s="175">
        <v>9.37</v>
      </c>
      <c r="W704" s="562">
        <v>0</v>
      </c>
      <c r="X704" s="562">
        <v>0</v>
      </c>
      <c r="Y704" s="563">
        <v>0.1</v>
      </c>
    </row>
    <row r="705" spans="1:25" s="157" customFormat="1" ht="22.5">
      <c r="A705" s="480"/>
      <c r="B705" s="481"/>
      <c r="C705" s="482"/>
      <c r="D705" s="481"/>
      <c r="E705" s="482"/>
      <c r="F705" s="420"/>
      <c r="G705" s="417"/>
      <c r="H705" s="417"/>
      <c r="I705" s="470"/>
      <c r="J705" s="437"/>
      <c r="K705" s="224">
        <v>5</v>
      </c>
      <c r="L705" s="177" t="s">
        <v>1776</v>
      </c>
      <c r="M705" s="177" t="s">
        <v>452</v>
      </c>
      <c r="N705" s="225" t="s">
        <v>2439</v>
      </c>
      <c r="O705" s="239">
        <v>664</v>
      </c>
      <c r="P705" s="180">
        <v>3</v>
      </c>
      <c r="Q705" s="239" t="s">
        <v>1720</v>
      </c>
      <c r="R705" s="239" t="s">
        <v>2286</v>
      </c>
      <c r="S705" s="260">
        <v>0</v>
      </c>
      <c r="T705" s="177">
        <v>1</v>
      </c>
      <c r="U705" s="177" t="s">
        <v>2722</v>
      </c>
      <c r="V705" s="183">
        <v>9.37</v>
      </c>
      <c r="W705" s="564">
        <v>0</v>
      </c>
      <c r="X705" s="590">
        <v>0</v>
      </c>
      <c r="Y705" s="565">
        <v>0.1</v>
      </c>
    </row>
    <row r="706" spans="1:25" s="157" customFormat="1" ht="23.25" thickBot="1">
      <c r="A706" s="477"/>
      <c r="B706" s="411"/>
      <c r="C706" s="411"/>
      <c r="D706" s="411"/>
      <c r="E706" s="411"/>
      <c r="F706" s="420"/>
      <c r="G706" s="417"/>
      <c r="H706" s="417"/>
      <c r="I706" s="464"/>
      <c r="J706" s="437"/>
      <c r="K706" s="193">
        <v>5</v>
      </c>
      <c r="L706" s="243" t="s">
        <v>1776</v>
      </c>
      <c r="M706" s="243" t="s">
        <v>453</v>
      </c>
      <c r="N706" s="294" t="s">
        <v>1709</v>
      </c>
      <c r="O706" s="241">
        <v>664</v>
      </c>
      <c r="P706" s="205">
        <v>5</v>
      </c>
      <c r="Q706" s="241" t="s">
        <v>1720</v>
      </c>
      <c r="R706" s="241" t="s">
        <v>2286</v>
      </c>
      <c r="S706" s="206">
        <v>0</v>
      </c>
      <c r="T706" s="243">
        <v>1</v>
      </c>
      <c r="U706" s="243" t="s">
        <v>2722</v>
      </c>
      <c r="V706" s="253">
        <v>9.37</v>
      </c>
      <c r="W706" s="566">
        <v>0</v>
      </c>
      <c r="X706" s="567">
        <v>0</v>
      </c>
      <c r="Y706" s="568">
        <v>0.1</v>
      </c>
    </row>
    <row r="707" spans="1:25" s="157" customFormat="1" ht="23.25" customHeight="1" thickTop="1">
      <c r="A707" s="476" t="s">
        <v>2713</v>
      </c>
      <c r="B707" s="410"/>
      <c r="C707" s="412" t="s">
        <v>1721</v>
      </c>
      <c r="D707" s="410"/>
      <c r="E707" s="412" t="s">
        <v>2715</v>
      </c>
      <c r="F707" s="419" t="s">
        <v>2716</v>
      </c>
      <c r="G707" s="416" t="s">
        <v>1755</v>
      </c>
      <c r="H707" s="416" t="s">
        <v>454</v>
      </c>
      <c r="I707" s="463" t="s">
        <v>1723</v>
      </c>
      <c r="J707" s="436">
        <v>8</v>
      </c>
      <c r="K707" s="177">
        <v>5</v>
      </c>
      <c r="L707" s="169" t="s">
        <v>1783</v>
      </c>
      <c r="M707" s="169" t="s">
        <v>455</v>
      </c>
      <c r="N707" s="170" t="s">
        <v>2737</v>
      </c>
      <c r="O707" s="201">
        <v>664</v>
      </c>
      <c r="P707" s="172">
        <v>1</v>
      </c>
      <c r="Q707" s="201" t="s">
        <v>1720</v>
      </c>
      <c r="R707" s="201" t="s">
        <v>2286</v>
      </c>
      <c r="S707" s="202">
        <v>0</v>
      </c>
      <c r="T707" s="169">
        <v>1</v>
      </c>
      <c r="U707" s="169" t="s">
        <v>2740</v>
      </c>
      <c r="V707" s="175">
        <v>9.37</v>
      </c>
      <c r="W707" s="562">
        <v>0</v>
      </c>
      <c r="X707" s="562">
        <v>0</v>
      </c>
      <c r="Y707" s="563">
        <v>0.6</v>
      </c>
    </row>
    <row r="708" spans="1:25" s="157" customFormat="1" ht="23.25" thickBot="1">
      <c r="A708" s="477"/>
      <c r="B708" s="411"/>
      <c r="C708" s="411"/>
      <c r="D708" s="411"/>
      <c r="E708" s="411"/>
      <c r="F708" s="420"/>
      <c r="G708" s="417"/>
      <c r="H708" s="417"/>
      <c r="I708" s="464"/>
      <c r="J708" s="437"/>
      <c r="K708" s="185">
        <v>5</v>
      </c>
      <c r="L708" s="243" t="s">
        <v>1783</v>
      </c>
      <c r="M708" s="243" t="s">
        <v>456</v>
      </c>
      <c r="N708" s="294" t="s">
        <v>1714</v>
      </c>
      <c r="O708" s="241">
        <v>664</v>
      </c>
      <c r="P708" s="205">
        <v>10</v>
      </c>
      <c r="Q708" s="241" t="s">
        <v>1720</v>
      </c>
      <c r="R708" s="241" t="s">
        <v>2286</v>
      </c>
      <c r="S708" s="206">
        <v>0</v>
      </c>
      <c r="T708" s="243">
        <v>1</v>
      </c>
      <c r="U708" s="243" t="s">
        <v>2722</v>
      </c>
      <c r="V708" s="253">
        <v>9.37</v>
      </c>
      <c r="W708" s="566">
        <v>0</v>
      </c>
      <c r="X708" s="567">
        <v>0</v>
      </c>
      <c r="Y708" s="568">
        <v>0.6</v>
      </c>
    </row>
    <row r="709" spans="1:25" s="157" customFormat="1" ht="12.75" thickBot="1" thickTop="1">
      <c r="A709" s="328" t="s">
        <v>1725</v>
      </c>
      <c r="B709" s="329"/>
      <c r="C709" s="329"/>
      <c r="D709" s="329"/>
      <c r="E709" s="329"/>
      <c r="F709" s="330"/>
      <c r="G709" s="331"/>
      <c r="H709" s="331"/>
      <c r="I709" s="333"/>
      <c r="J709" s="332"/>
      <c r="K709" s="334"/>
      <c r="L709" s="335"/>
      <c r="M709" s="335"/>
      <c r="N709" s="337"/>
      <c r="O709" s="330"/>
      <c r="P709" s="336"/>
      <c r="Q709" s="337"/>
      <c r="R709" s="337"/>
      <c r="S709" s="338"/>
      <c r="T709" s="335"/>
      <c r="U709" s="335" t="s">
        <v>2692</v>
      </c>
      <c r="V709" s="339"/>
      <c r="W709" s="548"/>
      <c r="X709" s="548"/>
      <c r="Y709" s="549"/>
    </row>
    <row r="710" spans="1:25" s="157" customFormat="1" ht="12" customHeight="1" thickTop="1">
      <c r="A710" s="476" t="s">
        <v>2236</v>
      </c>
      <c r="B710" s="410"/>
      <c r="C710" s="412">
        <v>459</v>
      </c>
      <c r="D710" s="410"/>
      <c r="E710" s="412" t="s">
        <v>2715</v>
      </c>
      <c r="F710" s="419" t="s">
        <v>2716</v>
      </c>
      <c r="G710" s="416" t="s">
        <v>1760</v>
      </c>
      <c r="H710" s="416" t="s">
        <v>462</v>
      </c>
      <c r="I710" s="463" t="s">
        <v>1727</v>
      </c>
      <c r="J710" s="436">
        <v>8</v>
      </c>
      <c r="K710" s="185">
        <v>5</v>
      </c>
      <c r="L710" s="169" t="s">
        <v>1789</v>
      </c>
      <c r="M710" s="169" t="s">
        <v>463</v>
      </c>
      <c r="N710" s="170" t="s">
        <v>2737</v>
      </c>
      <c r="O710" s="201">
        <v>459</v>
      </c>
      <c r="P710" s="172">
        <v>1</v>
      </c>
      <c r="Q710" s="201" t="s">
        <v>1729</v>
      </c>
      <c r="R710" s="201" t="s">
        <v>2286</v>
      </c>
      <c r="S710" s="202">
        <v>0</v>
      </c>
      <c r="T710" s="169">
        <v>1</v>
      </c>
      <c r="U710" s="169" t="s">
        <v>2740</v>
      </c>
      <c r="V710" s="175">
        <v>9.37</v>
      </c>
      <c r="W710" s="562">
        <v>0</v>
      </c>
      <c r="X710" s="562">
        <v>0</v>
      </c>
      <c r="Y710" s="563">
        <v>0.1</v>
      </c>
    </row>
    <row r="711" spans="1:25" s="157" customFormat="1" ht="33.75">
      <c r="A711" s="477"/>
      <c r="B711" s="411"/>
      <c r="C711" s="411"/>
      <c r="D711" s="411"/>
      <c r="E711" s="411"/>
      <c r="F711" s="420"/>
      <c r="G711" s="417"/>
      <c r="H711" s="417"/>
      <c r="I711" s="464"/>
      <c r="J711" s="437"/>
      <c r="K711" s="185">
        <v>5</v>
      </c>
      <c r="L711" s="243" t="s">
        <v>1789</v>
      </c>
      <c r="M711" s="243" t="s">
        <v>464</v>
      </c>
      <c r="N711" s="240" t="s">
        <v>1730</v>
      </c>
      <c r="O711" s="241">
        <v>459</v>
      </c>
      <c r="P711" s="205">
        <v>10</v>
      </c>
      <c r="Q711" s="241" t="s">
        <v>1729</v>
      </c>
      <c r="R711" s="241" t="s">
        <v>2286</v>
      </c>
      <c r="S711" s="206">
        <v>0</v>
      </c>
      <c r="T711" s="243">
        <v>1</v>
      </c>
      <c r="U711" s="243" t="s">
        <v>2722</v>
      </c>
      <c r="V711" s="253">
        <v>9.37</v>
      </c>
      <c r="W711" s="566">
        <v>0</v>
      </c>
      <c r="X711" s="567">
        <v>0</v>
      </c>
      <c r="Y711" s="568">
        <v>0.1</v>
      </c>
    </row>
    <row r="712" spans="1:25" s="157" customFormat="1" ht="45.75" thickBot="1">
      <c r="A712" s="477"/>
      <c r="B712" s="411"/>
      <c r="C712" s="411"/>
      <c r="D712" s="411"/>
      <c r="E712" s="411"/>
      <c r="F712" s="420"/>
      <c r="G712" s="418"/>
      <c r="H712" s="418"/>
      <c r="I712" s="464"/>
      <c r="J712" s="437"/>
      <c r="K712" s="193">
        <v>5</v>
      </c>
      <c r="L712" s="185" t="s">
        <v>1789</v>
      </c>
      <c r="M712" s="185" t="s">
        <v>465</v>
      </c>
      <c r="N712" s="203" t="s">
        <v>1963</v>
      </c>
      <c r="O712" s="204">
        <v>459</v>
      </c>
      <c r="P712" s="205">
        <v>10</v>
      </c>
      <c r="Q712" s="204" t="s">
        <v>1729</v>
      </c>
      <c r="R712" s="204" t="s">
        <v>2286</v>
      </c>
      <c r="S712" s="206">
        <v>0</v>
      </c>
      <c r="T712" s="185">
        <v>1</v>
      </c>
      <c r="U712" s="185" t="s">
        <v>2740</v>
      </c>
      <c r="V712" s="207">
        <v>9.37</v>
      </c>
      <c r="W712" s="566">
        <v>0</v>
      </c>
      <c r="X712" s="566">
        <v>0</v>
      </c>
      <c r="Y712" s="571">
        <v>0.6</v>
      </c>
    </row>
    <row r="713" spans="1:25" s="157" customFormat="1" ht="12" customHeight="1" thickTop="1">
      <c r="A713" s="476" t="s">
        <v>2713</v>
      </c>
      <c r="B713" s="410"/>
      <c r="C713" s="412" t="s">
        <v>1731</v>
      </c>
      <c r="D713" s="410"/>
      <c r="E713" s="412" t="s">
        <v>2715</v>
      </c>
      <c r="F713" s="419" t="s">
        <v>2716</v>
      </c>
      <c r="G713" s="416" t="s">
        <v>1763</v>
      </c>
      <c r="H713" s="416" t="s">
        <v>466</v>
      </c>
      <c r="I713" s="463" t="s">
        <v>1733</v>
      </c>
      <c r="J713" s="436">
        <v>8</v>
      </c>
      <c r="K713" s="177">
        <v>5</v>
      </c>
      <c r="L713" s="169" t="s">
        <v>1794</v>
      </c>
      <c r="M713" s="169" t="s">
        <v>467</v>
      </c>
      <c r="N713" s="170" t="s">
        <v>2737</v>
      </c>
      <c r="O713" s="201">
        <v>457</v>
      </c>
      <c r="P713" s="172">
        <v>1</v>
      </c>
      <c r="Q713" s="201" t="s">
        <v>1729</v>
      </c>
      <c r="R713" s="201" t="s">
        <v>2286</v>
      </c>
      <c r="S713" s="202">
        <v>0</v>
      </c>
      <c r="T713" s="169">
        <v>1</v>
      </c>
      <c r="U713" s="169" t="s">
        <v>2740</v>
      </c>
      <c r="V713" s="175">
        <v>9.37</v>
      </c>
      <c r="W713" s="562">
        <v>0</v>
      </c>
      <c r="X713" s="562">
        <v>0</v>
      </c>
      <c r="Y713" s="563">
        <v>0.1</v>
      </c>
    </row>
    <row r="714" spans="1:25" s="157" customFormat="1" ht="45">
      <c r="A714" s="480"/>
      <c r="B714" s="481"/>
      <c r="C714" s="482"/>
      <c r="D714" s="481"/>
      <c r="E714" s="482"/>
      <c r="F714" s="420"/>
      <c r="G714" s="417"/>
      <c r="H714" s="417"/>
      <c r="I714" s="470"/>
      <c r="J714" s="437"/>
      <c r="K714" s="466">
        <v>5</v>
      </c>
      <c r="L714" s="177" t="s">
        <v>1794</v>
      </c>
      <c r="M714" s="177" t="s">
        <v>468</v>
      </c>
      <c r="N714" s="178" t="s">
        <v>1735</v>
      </c>
      <c r="O714" s="239">
        <v>458</v>
      </c>
      <c r="P714" s="180">
        <v>10</v>
      </c>
      <c r="Q714" s="239" t="s">
        <v>1729</v>
      </c>
      <c r="R714" s="239" t="s">
        <v>2286</v>
      </c>
      <c r="S714" s="260">
        <v>0</v>
      </c>
      <c r="T714" s="177">
        <v>1</v>
      </c>
      <c r="U714" s="177" t="s">
        <v>2722</v>
      </c>
      <c r="V714" s="183">
        <v>9.37</v>
      </c>
      <c r="W714" s="564">
        <v>0</v>
      </c>
      <c r="X714" s="566">
        <v>0</v>
      </c>
      <c r="Y714" s="565">
        <v>0.1</v>
      </c>
    </row>
    <row r="715" spans="1:25" s="157" customFormat="1" ht="33.75">
      <c r="A715" s="480"/>
      <c r="B715" s="481"/>
      <c r="C715" s="482"/>
      <c r="D715" s="481"/>
      <c r="E715" s="482"/>
      <c r="F715" s="420"/>
      <c r="G715" s="417"/>
      <c r="H715" s="417"/>
      <c r="I715" s="470"/>
      <c r="J715" s="437"/>
      <c r="K715" s="467"/>
      <c r="L715" s="177" t="s">
        <v>1794</v>
      </c>
      <c r="M715" s="177" t="s">
        <v>469</v>
      </c>
      <c r="N715" s="178" t="s">
        <v>1736</v>
      </c>
      <c r="O715" s="239">
        <v>458</v>
      </c>
      <c r="P715" s="180">
        <v>3</v>
      </c>
      <c r="Q715" s="239" t="s">
        <v>1729</v>
      </c>
      <c r="R715" s="239" t="s">
        <v>2286</v>
      </c>
      <c r="S715" s="260">
        <v>0</v>
      </c>
      <c r="T715" s="177">
        <v>1</v>
      </c>
      <c r="U715" s="177" t="s">
        <v>2722</v>
      </c>
      <c r="V715" s="183">
        <v>9.37</v>
      </c>
      <c r="W715" s="564">
        <v>0</v>
      </c>
      <c r="X715" s="566">
        <v>0</v>
      </c>
      <c r="Y715" s="565">
        <v>0.1</v>
      </c>
    </row>
    <row r="716" spans="1:25" s="157" customFormat="1" ht="22.5">
      <c r="A716" s="480"/>
      <c r="B716" s="481"/>
      <c r="C716" s="482"/>
      <c r="D716" s="481"/>
      <c r="E716" s="482"/>
      <c r="F716" s="420"/>
      <c r="G716" s="417"/>
      <c r="H716" s="417"/>
      <c r="I716" s="470"/>
      <c r="J716" s="437"/>
      <c r="K716" s="185">
        <v>5</v>
      </c>
      <c r="L716" s="177" t="s">
        <v>1794</v>
      </c>
      <c r="M716" s="177" t="s">
        <v>1509</v>
      </c>
      <c r="N716" s="178" t="s">
        <v>2439</v>
      </c>
      <c r="O716" s="239">
        <v>459</v>
      </c>
      <c r="P716" s="180">
        <v>3</v>
      </c>
      <c r="Q716" s="239" t="s">
        <v>1729</v>
      </c>
      <c r="R716" s="239" t="s">
        <v>2286</v>
      </c>
      <c r="S716" s="260">
        <v>0</v>
      </c>
      <c r="T716" s="177">
        <v>1</v>
      </c>
      <c r="U716" s="177" t="s">
        <v>2722</v>
      </c>
      <c r="V716" s="183">
        <v>9.37</v>
      </c>
      <c r="W716" s="564">
        <v>0</v>
      </c>
      <c r="X716" s="566">
        <v>0</v>
      </c>
      <c r="Y716" s="565">
        <v>0.1</v>
      </c>
    </row>
    <row r="717" spans="1:25" s="157" customFormat="1" ht="33.75">
      <c r="A717" s="480"/>
      <c r="B717" s="481"/>
      <c r="C717" s="482"/>
      <c r="D717" s="481"/>
      <c r="E717" s="482"/>
      <c r="F717" s="420"/>
      <c r="G717" s="417"/>
      <c r="H717" s="417"/>
      <c r="I717" s="470"/>
      <c r="J717" s="437"/>
      <c r="K717" s="185">
        <v>5</v>
      </c>
      <c r="L717" s="177" t="s">
        <v>1794</v>
      </c>
      <c r="M717" s="177" t="s">
        <v>1510</v>
      </c>
      <c r="N717" s="178" t="s">
        <v>1737</v>
      </c>
      <c r="O717" s="239">
        <v>459</v>
      </c>
      <c r="P717" s="180">
        <v>10</v>
      </c>
      <c r="Q717" s="239" t="s">
        <v>1729</v>
      </c>
      <c r="R717" s="239" t="s">
        <v>2286</v>
      </c>
      <c r="S717" s="260">
        <v>0</v>
      </c>
      <c r="T717" s="177">
        <v>1</v>
      </c>
      <c r="U717" s="177" t="s">
        <v>2722</v>
      </c>
      <c r="V717" s="183">
        <v>9.37</v>
      </c>
      <c r="W717" s="564">
        <v>0</v>
      </c>
      <c r="X717" s="566">
        <v>0</v>
      </c>
      <c r="Y717" s="565">
        <v>0.1</v>
      </c>
    </row>
    <row r="718" spans="1:25" s="157" customFormat="1" ht="23.25" thickBot="1">
      <c r="A718" s="477"/>
      <c r="B718" s="411"/>
      <c r="C718" s="411"/>
      <c r="D718" s="411"/>
      <c r="E718" s="411"/>
      <c r="F718" s="420"/>
      <c r="G718" s="417"/>
      <c r="H718" s="417"/>
      <c r="I718" s="464"/>
      <c r="J718" s="437"/>
      <c r="K718" s="193">
        <v>5</v>
      </c>
      <c r="L718" s="243" t="s">
        <v>1794</v>
      </c>
      <c r="M718" s="243" t="s">
        <v>1511</v>
      </c>
      <c r="N718" s="240" t="s">
        <v>1709</v>
      </c>
      <c r="O718" s="241">
        <v>460</v>
      </c>
      <c r="P718" s="205">
        <v>5</v>
      </c>
      <c r="Q718" s="241" t="s">
        <v>1729</v>
      </c>
      <c r="R718" s="241" t="s">
        <v>2286</v>
      </c>
      <c r="S718" s="206">
        <v>0</v>
      </c>
      <c r="T718" s="243">
        <v>1</v>
      </c>
      <c r="U718" s="243" t="s">
        <v>2740</v>
      </c>
      <c r="V718" s="253">
        <v>9.37</v>
      </c>
      <c r="W718" s="566">
        <v>0</v>
      </c>
      <c r="X718" s="566">
        <v>0</v>
      </c>
      <c r="Y718" s="568">
        <v>0.1</v>
      </c>
    </row>
    <row r="719" spans="1:25" s="157" customFormat="1" ht="12" customHeight="1" thickTop="1">
      <c r="A719" s="476" t="s">
        <v>2713</v>
      </c>
      <c r="B719" s="410"/>
      <c r="C719" s="412" t="s">
        <v>1731</v>
      </c>
      <c r="D719" s="410"/>
      <c r="E719" s="412" t="s">
        <v>2715</v>
      </c>
      <c r="F719" s="419" t="s">
        <v>2716</v>
      </c>
      <c r="G719" s="416" t="s">
        <v>1770</v>
      </c>
      <c r="H719" s="416" t="s">
        <v>470</v>
      </c>
      <c r="I719" s="463" t="s">
        <v>1738</v>
      </c>
      <c r="J719" s="436">
        <v>8</v>
      </c>
      <c r="K719" s="177">
        <v>5</v>
      </c>
      <c r="L719" s="169" t="s">
        <v>1802</v>
      </c>
      <c r="M719" s="169" t="s">
        <v>471</v>
      </c>
      <c r="N719" s="170" t="s">
        <v>2737</v>
      </c>
      <c r="O719" s="201">
        <v>457</v>
      </c>
      <c r="P719" s="172">
        <v>1</v>
      </c>
      <c r="Q719" s="201" t="s">
        <v>1729</v>
      </c>
      <c r="R719" s="201" t="s">
        <v>2286</v>
      </c>
      <c r="S719" s="202">
        <v>0</v>
      </c>
      <c r="T719" s="169">
        <v>1</v>
      </c>
      <c r="U719" s="169" t="s">
        <v>2740</v>
      </c>
      <c r="V719" s="175">
        <v>9.37</v>
      </c>
      <c r="W719" s="562">
        <v>0</v>
      </c>
      <c r="X719" s="562">
        <v>0</v>
      </c>
      <c r="Y719" s="563">
        <v>0.6</v>
      </c>
    </row>
    <row r="720" spans="1:25" s="157" customFormat="1" ht="144" customHeight="1" thickBot="1">
      <c r="A720" s="477"/>
      <c r="B720" s="411"/>
      <c r="C720" s="411"/>
      <c r="D720" s="411"/>
      <c r="E720" s="411"/>
      <c r="F720" s="420"/>
      <c r="G720" s="417"/>
      <c r="H720" s="417"/>
      <c r="I720" s="464"/>
      <c r="J720" s="437"/>
      <c r="K720" s="185">
        <v>5</v>
      </c>
      <c r="L720" s="243" t="s">
        <v>1802</v>
      </c>
      <c r="M720" s="243" t="s">
        <v>472</v>
      </c>
      <c r="N720" s="240" t="s">
        <v>1739</v>
      </c>
      <c r="O720" s="241">
        <v>460</v>
      </c>
      <c r="P720" s="205">
        <v>6</v>
      </c>
      <c r="Q720" s="241" t="s">
        <v>1729</v>
      </c>
      <c r="R720" s="241" t="s">
        <v>2286</v>
      </c>
      <c r="S720" s="206">
        <v>0</v>
      </c>
      <c r="T720" s="243">
        <v>1</v>
      </c>
      <c r="U720" s="243" t="s">
        <v>2722</v>
      </c>
      <c r="V720" s="253">
        <v>9.37</v>
      </c>
      <c r="W720" s="566">
        <v>0</v>
      </c>
      <c r="X720" s="566">
        <v>0</v>
      </c>
      <c r="Y720" s="568">
        <v>0.6</v>
      </c>
    </row>
    <row r="721" spans="1:25" s="157" customFormat="1" ht="12.75" thickBot="1" thickTop="1">
      <c r="A721" s="328" t="s">
        <v>1740</v>
      </c>
      <c r="B721" s="329"/>
      <c r="C721" s="329"/>
      <c r="D721" s="329"/>
      <c r="E721" s="329"/>
      <c r="F721" s="330"/>
      <c r="G721" s="331"/>
      <c r="H721" s="331"/>
      <c r="I721" s="333"/>
      <c r="J721" s="332"/>
      <c r="K721" s="334"/>
      <c r="L721" s="335"/>
      <c r="M721" s="335"/>
      <c r="N721" s="337"/>
      <c r="O721" s="330"/>
      <c r="P721" s="336"/>
      <c r="Q721" s="337"/>
      <c r="R721" s="337"/>
      <c r="S721" s="338"/>
      <c r="T721" s="335"/>
      <c r="U721" s="335" t="s">
        <v>2692</v>
      </c>
      <c r="V721" s="339"/>
      <c r="W721" s="548"/>
      <c r="X721" s="548"/>
      <c r="Y721" s="549"/>
    </row>
    <row r="722" spans="1:25" s="157" customFormat="1" ht="34.5" customHeight="1" thickTop="1">
      <c r="A722" s="476" t="s">
        <v>2713</v>
      </c>
      <c r="B722" s="410"/>
      <c r="C722" s="412" t="s">
        <v>1741</v>
      </c>
      <c r="D722" s="410"/>
      <c r="E722" s="412" t="s">
        <v>2715</v>
      </c>
      <c r="F722" s="419" t="s">
        <v>2716</v>
      </c>
      <c r="G722" s="416" t="s">
        <v>1774</v>
      </c>
      <c r="H722" s="416" t="s">
        <v>474</v>
      </c>
      <c r="I722" s="463" t="s">
        <v>1743</v>
      </c>
      <c r="J722" s="436">
        <v>2</v>
      </c>
      <c r="K722" s="169" t="s">
        <v>1744</v>
      </c>
      <c r="L722" s="169" t="s">
        <v>681</v>
      </c>
      <c r="M722" s="169" t="s">
        <v>475</v>
      </c>
      <c r="N722" s="170" t="s">
        <v>2737</v>
      </c>
      <c r="O722" s="201">
        <v>665</v>
      </c>
      <c r="P722" s="172">
        <v>1</v>
      </c>
      <c r="Q722" s="201" t="s">
        <v>1746</v>
      </c>
      <c r="R722" s="201" t="s">
        <v>2286</v>
      </c>
      <c r="S722" s="257">
        <v>94</v>
      </c>
      <c r="T722" s="169">
        <v>1</v>
      </c>
      <c r="U722" s="169" t="s">
        <v>2740</v>
      </c>
      <c r="V722" s="175">
        <v>9.37</v>
      </c>
      <c r="W722" s="562">
        <v>149.7326</v>
      </c>
      <c r="X722" s="562">
        <v>14.97326</v>
      </c>
      <c r="Y722" s="563">
        <v>0.1</v>
      </c>
    </row>
    <row r="723" spans="1:25" s="157" customFormat="1" ht="33.75">
      <c r="A723" s="480"/>
      <c r="B723" s="481"/>
      <c r="C723" s="482"/>
      <c r="D723" s="481"/>
      <c r="E723" s="482"/>
      <c r="F723" s="420"/>
      <c r="G723" s="417"/>
      <c r="H723" s="417"/>
      <c r="I723" s="470"/>
      <c r="J723" s="437"/>
      <c r="K723" s="177" t="s">
        <v>1744</v>
      </c>
      <c r="L723" s="177" t="s">
        <v>682</v>
      </c>
      <c r="M723" s="177" t="s">
        <v>476</v>
      </c>
      <c r="N723" s="225" t="s">
        <v>2439</v>
      </c>
      <c r="O723" s="239">
        <v>665</v>
      </c>
      <c r="P723" s="180">
        <v>3</v>
      </c>
      <c r="Q723" s="241" t="s">
        <v>1746</v>
      </c>
      <c r="R723" s="241" t="s">
        <v>2286</v>
      </c>
      <c r="S723" s="220">
        <v>94</v>
      </c>
      <c r="T723" s="243">
        <v>1</v>
      </c>
      <c r="U723" s="243" t="s">
        <v>2722</v>
      </c>
      <c r="V723" s="253">
        <v>9.37</v>
      </c>
      <c r="W723" s="564">
        <v>7069.74</v>
      </c>
      <c r="X723" s="590">
        <v>706.974</v>
      </c>
      <c r="Y723" s="565">
        <v>0.1</v>
      </c>
    </row>
    <row r="724" spans="1:25" s="157" customFormat="1" ht="33.75">
      <c r="A724" s="480"/>
      <c r="B724" s="481"/>
      <c r="C724" s="482"/>
      <c r="D724" s="481"/>
      <c r="E724" s="482"/>
      <c r="F724" s="420"/>
      <c r="G724" s="417"/>
      <c r="H724" s="417"/>
      <c r="I724" s="470"/>
      <c r="J724" s="437"/>
      <c r="K724" s="177" t="s">
        <v>1744</v>
      </c>
      <c r="L724" s="177" t="s">
        <v>683</v>
      </c>
      <c r="M724" s="177" t="s">
        <v>477</v>
      </c>
      <c r="N724" s="225" t="s">
        <v>2440</v>
      </c>
      <c r="O724" s="239">
        <v>665</v>
      </c>
      <c r="P724" s="180">
        <v>3</v>
      </c>
      <c r="Q724" s="241" t="s">
        <v>1746</v>
      </c>
      <c r="R724" s="241" t="s">
        <v>2286</v>
      </c>
      <c r="S724" s="220">
        <v>94</v>
      </c>
      <c r="T724" s="243">
        <v>1</v>
      </c>
      <c r="U724" s="243" t="s">
        <v>2722</v>
      </c>
      <c r="V724" s="253">
        <v>9.37</v>
      </c>
      <c r="W724" s="564">
        <v>7287.82</v>
      </c>
      <c r="X724" s="590">
        <v>4372.692</v>
      </c>
      <c r="Y724" s="592">
        <v>0.6</v>
      </c>
    </row>
    <row r="725" spans="1:25" s="157" customFormat="1" ht="33.75">
      <c r="A725" s="477"/>
      <c r="B725" s="411"/>
      <c r="C725" s="411"/>
      <c r="D725" s="411"/>
      <c r="E725" s="411"/>
      <c r="F725" s="420"/>
      <c r="G725" s="417"/>
      <c r="H725" s="417"/>
      <c r="I725" s="464"/>
      <c r="J725" s="437"/>
      <c r="K725" s="185" t="s">
        <v>1744</v>
      </c>
      <c r="L725" s="243" t="s">
        <v>684</v>
      </c>
      <c r="M725" s="243" t="s">
        <v>1512</v>
      </c>
      <c r="N725" s="294" t="s">
        <v>1709</v>
      </c>
      <c r="O725" s="241">
        <v>665</v>
      </c>
      <c r="P725" s="205">
        <v>5</v>
      </c>
      <c r="Q725" s="241" t="s">
        <v>1746</v>
      </c>
      <c r="R725" s="241" t="s">
        <v>2286</v>
      </c>
      <c r="S725" s="220">
        <v>94</v>
      </c>
      <c r="T725" s="243">
        <v>1</v>
      </c>
      <c r="U725" s="243" t="s">
        <v>2722</v>
      </c>
      <c r="V725" s="253">
        <v>9.37</v>
      </c>
      <c r="W725" s="566">
        <v>19922.36</v>
      </c>
      <c r="X725" s="567">
        <v>1992.236</v>
      </c>
      <c r="Y725" s="568">
        <v>0.1</v>
      </c>
    </row>
    <row r="726" spans="1:25" s="157" customFormat="1" ht="45.75" thickBot="1">
      <c r="A726" s="477"/>
      <c r="B726" s="411"/>
      <c r="C726" s="411"/>
      <c r="D726" s="411"/>
      <c r="E726" s="411"/>
      <c r="F726" s="420"/>
      <c r="G726" s="417"/>
      <c r="H726" s="417"/>
      <c r="I726" s="464"/>
      <c r="J726" s="437"/>
      <c r="K726" s="185" t="s">
        <v>1744</v>
      </c>
      <c r="L726" s="243" t="s">
        <v>685</v>
      </c>
      <c r="M726" s="243" t="s">
        <v>1513</v>
      </c>
      <c r="N726" s="288" t="s">
        <v>1747</v>
      </c>
      <c r="O726" s="241">
        <v>665</v>
      </c>
      <c r="P726" s="205">
        <v>4</v>
      </c>
      <c r="Q726" s="241" t="s">
        <v>1746</v>
      </c>
      <c r="R726" s="241" t="s">
        <v>2286</v>
      </c>
      <c r="S726" s="220">
        <v>94</v>
      </c>
      <c r="T726" s="243">
        <v>1</v>
      </c>
      <c r="U726" s="243" t="s">
        <v>2722</v>
      </c>
      <c r="V726" s="253">
        <v>9.37</v>
      </c>
      <c r="W726" s="566">
        <v>885.48</v>
      </c>
      <c r="X726" s="567">
        <v>88.548</v>
      </c>
      <c r="Y726" s="568">
        <v>0.1</v>
      </c>
    </row>
    <row r="727" spans="1:25" s="157" customFormat="1" ht="34.5" customHeight="1" thickTop="1">
      <c r="A727" s="476" t="s">
        <v>2713</v>
      </c>
      <c r="B727" s="410"/>
      <c r="C727" s="412" t="s">
        <v>1748</v>
      </c>
      <c r="D727" s="410"/>
      <c r="E727" s="412" t="s">
        <v>2715</v>
      </c>
      <c r="F727" s="419" t="s">
        <v>2716</v>
      </c>
      <c r="G727" s="416" t="s">
        <v>1781</v>
      </c>
      <c r="H727" s="416" t="s">
        <v>478</v>
      </c>
      <c r="I727" s="463" t="s">
        <v>1751</v>
      </c>
      <c r="J727" s="436">
        <v>8</v>
      </c>
      <c r="K727" s="169" t="s">
        <v>1744</v>
      </c>
      <c r="L727" s="169" t="s">
        <v>686</v>
      </c>
      <c r="M727" s="169" t="s">
        <v>1514</v>
      </c>
      <c r="N727" s="170" t="s">
        <v>2737</v>
      </c>
      <c r="O727" s="201">
        <v>665</v>
      </c>
      <c r="P727" s="172">
        <v>1</v>
      </c>
      <c r="Q727" s="201" t="s">
        <v>1746</v>
      </c>
      <c r="R727" s="201" t="s">
        <v>2286</v>
      </c>
      <c r="S727" s="257">
        <v>94</v>
      </c>
      <c r="T727" s="169">
        <v>1</v>
      </c>
      <c r="U727" s="169" t="s">
        <v>2740</v>
      </c>
      <c r="V727" s="175">
        <v>9.37</v>
      </c>
      <c r="W727" s="562">
        <v>149.7326</v>
      </c>
      <c r="X727" s="562">
        <v>89.83955999999999</v>
      </c>
      <c r="Y727" s="563">
        <v>0.6</v>
      </c>
    </row>
    <row r="728" spans="1:25" s="157" customFormat="1" ht="100.5" customHeight="1" thickBot="1">
      <c r="A728" s="477"/>
      <c r="B728" s="411"/>
      <c r="C728" s="411"/>
      <c r="D728" s="411"/>
      <c r="E728" s="411"/>
      <c r="F728" s="420"/>
      <c r="G728" s="417"/>
      <c r="H728" s="417"/>
      <c r="I728" s="464"/>
      <c r="J728" s="437"/>
      <c r="K728" s="185" t="s">
        <v>1744</v>
      </c>
      <c r="L728" s="243" t="s">
        <v>687</v>
      </c>
      <c r="M728" s="243" t="s">
        <v>1515</v>
      </c>
      <c r="N728" s="294" t="s">
        <v>1714</v>
      </c>
      <c r="O728" s="241">
        <v>665</v>
      </c>
      <c r="P728" s="205">
        <v>3</v>
      </c>
      <c r="Q728" s="241" t="s">
        <v>1746</v>
      </c>
      <c r="R728" s="241" t="s">
        <v>2286</v>
      </c>
      <c r="S728" s="220">
        <v>94</v>
      </c>
      <c r="T728" s="243">
        <v>1</v>
      </c>
      <c r="U728" s="243" t="s">
        <v>2722</v>
      </c>
      <c r="V728" s="253">
        <v>9.37</v>
      </c>
      <c r="W728" s="566">
        <v>10266.68</v>
      </c>
      <c r="X728" s="567">
        <v>6160.008</v>
      </c>
      <c r="Y728" s="568">
        <v>0.6</v>
      </c>
    </row>
    <row r="729" spans="1:25" s="157" customFormat="1" ht="12.75" thickBot="1" thickTop="1">
      <c r="A729" s="328" t="s">
        <v>1752</v>
      </c>
      <c r="B729" s="329"/>
      <c r="C729" s="329"/>
      <c r="D729" s="329"/>
      <c r="E729" s="329"/>
      <c r="F729" s="330"/>
      <c r="G729" s="331"/>
      <c r="H729" s="331"/>
      <c r="I729" s="333"/>
      <c r="J729" s="332"/>
      <c r="K729" s="334"/>
      <c r="L729" s="335"/>
      <c r="M729" s="335"/>
      <c r="N729" s="337"/>
      <c r="O729" s="330"/>
      <c r="P729" s="336"/>
      <c r="Q729" s="337"/>
      <c r="R729" s="337"/>
      <c r="S729" s="338"/>
      <c r="T729" s="335"/>
      <c r="U729" s="335" t="s">
        <v>2692</v>
      </c>
      <c r="V729" s="339"/>
      <c r="W729" s="548"/>
      <c r="X729" s="548"/>
      <c r="Y729" s="549"/>
    </row>
    <row r="730" spans="1:25" s="157" customFormat="1" ht="34.5" customHeight="1" thickTop="1">
      <c r="A730" s="476" t="s">
        <v>2713</v>
      </c>
      <c r="B730" s="410"/>
      <c r="C730" s="412" t="s">
        <v>1753</v>
      </c>
      <c r="D730" s="410"/>
      <c r="E730" s="412" t="s">
        <v>2715</v>
      </c>
      <c r="F730" s="419" t="s">
        <v>2716</v>
      </c>
      <c r="G730" s="416" t="s">
        <v>1787</v>
      </c>
      <c r="H730" s="416" t="s">
        <v>481</v>
      </c>
      <c r="I730" s="535" t="s">
        <v>1756</v>
      </c>
      <c r="J730" s="436">
        <v>2</v>
      </c>
      <c r="K730" s="169" t="s">
        <v>1757</v>
      </c>
      <c r="L730" s="169" t="s">
        <v>688</v>
      </c>
      <c r="M730" s="169" t="s">
        <v>482</v>
      </c>
      <c r="N730" s="170" t="s">
        <v>2737</v>
      </c>
      <c r="O730" s="201">
        <v>666</v>
      </c>
      <c r="P730" s="172">
        <v>1</v>
      </c>
      <c r="Q730" s="201" t="s">
        <v>1758</v>
      </c>
      <c r="R730" s="201" t="s">
        <v>2286</v>
      </c>
      <c r="S730" s="202">
        <v>5</v>
      </c>
      <c r="T730" s="169">
        <v>1</v>
      </c>
      <c r="U730" s="169" t="s">
        <v>2740</v>
      </c>
      <c r="V730" s="175">
        <v>9.37</v>
      </c>
      <c r="W730" s="562">
        <v>7.9645</v>
      </c>
      <c r="X730" s="562">
        <v>0.7964500000000001</v>
      </c>
      <c r="Y730" s="563">
        <v>0.1</v>
      </c>
    </row>
    <row r="731" spans="1:25" s="157" customFormat="1" ht="33.75">
      <c r="A731" s="477"/>
      <c r="B731" s="411"/>
      <c r="C731" s="411"/>
      <c r="D731" s="411"/>
      <c r="E731" s="411"/>
      <c r="F731" s="420"/>
      <c r="G731" s="417"/>
      <c r="H731" s="417"/>
      <c r="I731" s="536"/>
      <c r="J731" s="437"/>
      <c r="K731" s="185" t="s">
        <v>1757</v>
      </c>
      <c r="L731" s="243" t="s">
        <v>689</v>
      </c>
      <c r="M731" s="243" t="s">
        <v>483</v>
      </c>
      <c r="N731" s="294" t="s">
        <v>2439</v>
      </c>
      <c r="O731" s="241">
        <v>666</v>
      </c>
      <c r="P731" s="205">
        <v>10</v>
      </c>
      <c r="Q731" s="241" t="s">
        <v>1758</v>
      </c>
      <c r="R731" s="241" t="s">
        <v>2286</v>
      </c>
      <c r="S731" s="206">
        <v>5</v>
      </c>
      <c r="T731" s="243">
        <v>1</v>
      </c>
      <c r="U731" s="243" t="s">
        <v>2722</v>
      </c>
      <c r="V731" s="253">
        <v>9.37</v>
      </c>
      <c r="W731" s="566">
        <v>768.85</v>
      </c>
      <c r="X731" s="567">
        <v>76.885</v>
      </c>
      <c r="Y731" s="568">
        <v>0.1</v>
      </c>
    </row>
    <row r="732" spans="1:25" s="157" customFormat="1" ht="34.5" thickBot="1">
      <c r="A732" s="477"/>
      <c r="B732" s="411"/>
      <c r="C732" s="411"/>
      <c r="D732" s="411"/>
      <c r="E732" s="411"/>
      <c r="F732" s="420"/>
      <c r="G732" s="418"/>
      <c r="H732" s="418"/>
      <c r="I732" s="536"/>
      <c r="J732" s="437"/>
      <c r="K732" s="185" t="s">
        <v>1757</v>
      </c>
      <c r="L732" s="243" t="s">
        <v>690</v>
      </c>
      <c r="M732" s="243" t="s">
        <v>484</v>
      </c>
      <c r="N732" s="246" t="s">
        <v>1709</v>
      </c>
      <c r="O732" s="241">
        <v>666</v>
      </c>
      <c r="P732" s="205">
        <v>5</v>
      </c>
      <c r="Q732" s="241" t="s">
        <v>1758</v>
      </c>
      <c r="R732" s="241" t="s">
        <v>2286</v>
      </c>
      <c r="S732" s="206">
        <v>5</v>
      </c>
      <c r="T732" s="243">
        <v>1</v>
      </c>
      <c r="U732" s="243" t="s">
        <v>2722</v>
      </c>
      <c r="V732" s="253">
        <v>9.37</v>
      </c>
      <c r="W732" s="566">
        <v>1059.7</v>
      </c>
      <c r="X732" s="567">
        <v>105.97</v>
      </c>
      <c r="Y732" s="568">
        <v>0.1</v>
      </c>
    </row>
    <row r="733" spans="1:25" s="157" customFormat="1" ht="34.5" customHeight="1" thickTop="1">
      <c r="A733" s="476" t="s">
        <v>2713</v>
      </c>
      <c r="B733" s="410"/>
      <c r="C733" s="412" t="s">
        <v>1759</v>
      </c>
      <c r="D733" s="410"/>
      <c r="E733" s="412" t="s">
        <v>2715</v>
      </c>
      <c r="F733" s="419" t="s">
        <v>2716</v>
      </c>
      <c r="G733" s="416" t="s">
        <v>1792</v>
      </c>
      <c r="H733" s="416" t="s">
        <v>494</v>
      </c>
      <c r="I733" s="463" t="s">
        <v>1761</v>
      </c>
      <c r="J733" s="436">
        <v>8</v>
      </c>
      <c r="K733" s="169" t="s">
        <v>1757</v>
      </c>
      <c r="L733" s="169" t="s">
        <v>691</v>
      </c>
      <c r="M733" s="169" t="s">
        <v>495</v>
      </c>
      <c r="N733" s="170" t="s">
        <v>2737</v>
      </c>
      <c r="O733" s="201">
        <v>666</v>
      </c>
      <c r="P733" s="172">
        <v>1</v>
      </c>
      <c r="Q733" s="201" t="s">
        <v>1758</v>
      </c>
      <c r="R733" s="201" t="s">
        <v>2286</v>
      </c>
      <c r="S733" s="202">
        <v>5</v>
      </c>
      <c r="T733" s="169">
        <v>1</v>
      </c>
      <c r="U733" s="169" t="s">
        <v>2740</v>
      </c>
      <c r="V733" s="175">
        <v>9.37</v>
      </c>
      <c r="W733" s="562">
        <v>7.9645</v>
      </c>
      <c r="X733" s="562">
        <v>4.7787</v>
      </c>
      <c r="Y733" s="563">
        <v>0.6</v>
      </c>
    </row>
    <row r="734" spans="1:25" s="157" customFormat="1" ht="34.5" thickBot="1">
      <c r="A734" s="477"/>
      <c r="B734" s="411"/>
      <c r="C734" s="411"/>
      <c r="D734" s="411"/>
      <c r="E734" s="411"/>
      <c r="F734" s="420"/>
      <c r="G734" s="417"/>
      <c r="H734" s="417"/>
      <c r="I734" s="464"/>
      <c r="J734" s="437"/>
      <c r="K734" s="185" t="s">
        <v>1757</v>
      </c>
      <c r="L734" s="243" t="s">
        <v>692</v>
      </c>
      <c r="M734" s="243" t="s">
        <v>496</v>
      </c>
      <c r="N734" s="294" t="s">
        <v>1714</v>
      </c>
      <c r="O734" s="241">
        <v>666</v>
      </c>
      <c r="P734" s="205">
        <v>10</v>
      </c>
      <c r="Q734" s="241" t="s">
        <v>1758</v>
      </c>
      <c r="R734" s="241" t="s">
        <v>2286</v>
      </c>
      <c r="S734" s="206">
        <v>5</v>
      </c>
      <c r="T734" s="243">
        <v>1</v>
      </c>
      <c r="U734" s="243" t="s">
        <v>2722</v>
      </c>
      <c r="V734" s="253">
        <v>9.37</v>
      </c>
      <c r="W734" s="566">
        <v>639.8</v>
      </c>
      <c r="X734" s="567">
        <v>383.88</v>
      </c>
      <c r="Y734" s="568">
        <v>0.6</v>
      </c>
    </row>
    <row r="735" spans="1:25" s="157" customFormat="1" ht="12.75" thickBot="1" thickTop="1">
      <c r="A735" s="328" t="s">
        <v>1762</v>
      </c>
      <c r="B735" s="329"/>
      <c r="C735" s="329"/>
      <c r="D735" s="329"/>
      <c r="E735" s="329"/>
      <c r="F735" s="330"/>
      <c r="G735" s="331"/>
      <c r="H735" s="331"/>
      <c r="I735" s="333"/>
      <c r="J735" s="332"/>
      <c r="K735" s="334"/>
      <c r="L735" s="335"/>
      <c r="M735" s="335"/>
      <c r="N735" s="337"/>
      <c r="O735" s="330"/>
      <c r="P735" s="336"/>
      <c r="Q735" s="337"/>
      <c r="R735" s="337"/>
      <c r="S735" s="338"/>
      <c r="T735" s="335"/>
      <c r="U735" s="335" t="s">
        <v>2692</v>
      </c>
      <c r="V735" s="339"/>
      <c r="W735" s="548"/>
      <c r="X735" s="548"/>
      <c r="Y735" s="549"/>
    </row>
    <row r="736" spans="1:25" s="157" customFormat="1" ht="23.25" customHeight="1" thickTop="1">
      <c r="A736" s="476" t="s">
        <v>2713</v>
      </c>
      <c r="B736" s="410"/>
      <c r="C736" s="412">
        <v>648</v>
      </c>
      <c r="D736" s="410"/>
      <c r="E736" s="412" t="s">
        <v>2715</v>
      </c>
      <c r="F736" s="419" t="s">
        <v>2716</v>
      </c>
      <c r="G736" s="416" t="s">
        <v>1800</v>
      </c>
      <c r="H736" s="416" t="s">
        <v>2058</v>
      </c>
      <c r="I736" s="463" t="s">
        <v>1764</v>
      </c>
      <c r="J736" s="436">
        <v>2</v>
      </c>
      <c r="K736" s="169">
        <v>5</v>
      </c>
      <c r="L736" s="169" t="s">
        <v>693</v>
      </c>
      <c r="M736" s="169" t="s">
        <v>498</v>
      </c>
      <c r="N736" s="170" t="s">
        <v>2737</v>
      </c>
      <c r="O736" s="201">
        <v>648</v>
      </c>
      <c r="P736" s="172">
        <v>1</v>
      </c>
      <c r="Q736" s="201" t="s">
        <v>1765</v>
      </c>
      <c r="R736" s="201" t="s">
        <v>2286</v>
      </c>
      <c r="S736" s="202">
        <v>30</v>
      </c>
      <c r="T736" s="169">
        <v>1</v>
      </c>
      <c r="U736" s="169" t="s">
        <v>2740</v>
      </c>
      <c r="V736" s="175">
        <v>9.37</v>
      </c>
      <c r="W736" s="562">
        <v>47.787</v>
      </c>
      <c r="X736" s="562">
        <v>4.7787</v>
      </c>
      <c r="Y736" s="563">
        <v>0.1</v>
      </c>
    </row>
    <row r="737" spans="1:25" s="157" customFormat="1" ht="78.75">
      <c r="A737" s="477"/>
      <c r="B737" s="411"/>
      <c r="C737" s="411"/>
      <c r="D737" s="411"/>
      <c r="E737" s="411"/>
      <c r="F737" s="420"/>
      <c r="G737" s="417"/>
      <c r="H737" s="417"/>
      <c r="I737" s="464"/>
      <c r="J737" s="437"/>
      <c r="K737" s="177">
        <v>5</v>
      </c>
      <c r="L737" s="243" t="s">
        <v>694</v>
      </c>
      <c r="M737" s="243" t="s">
        <v>499</v>
      </c>
      <c r="N737" s="306" t="s">
        <v>1766</v>
      </c>
      <c r="O737" s="241">
        <v>648</v>
      </c>
      <c r="P737" s="205">
        <v>3</v>
      </c>
      <c r="Q737" s="241" t="s">
        <v>1765</v>
      </c>
      <c r="R737" s="241" t="s">
        <v>2286</v>
      </c>
      <c r="S737" s="206">
        <v>30</v>
      </c>
      <c r="T737" s="243">
        <v>1</v>
      </c>
      <c r="U737" s="243" t="s">
        <v>2722</v>
      </c>
      <c r="V737" s="253">
        <v>9.37</v>
      </c>
      <c r="W737" s="566">
        <v>6591.3</v>
      </c>
      <c r="X737" s="567">
        <v>659.13</v>
      </c>
      <c r="Y737" s="568">
        <v>0.1</v>
      </c>
    </row>
    <row r="738" spans="1:25" s="157" customFormat="1" ht="22.5">
      <c r="A738" s="478"/>
      <c r="B738" s="479"/>
      <c r="C738" s="479"/>
      <c r="D738" s="479"/>
      <c r="E738" s="479"/>
      <c r="F738" s="420"/>
      <c r="G738" s="417"/>
      <c r="H738" s="417"/>
      <c r="I738" s="465"/>
      <c r="J738" s="437"/>
      <c r="K738" s="185">
        <v>5</v>
      </c>
      <c r="L738" s="244" t="s">
        <v>695</v>
      </c>
      <c r="M738" s="244" t="s">
        <v>500</v>
      </c>
      <c r="N738" s="376" t="s">
        <v>1709</v>
      </c>
      <c r="O738" s="263"/>
      <c r="P738" s="264">
        <v>5</v>
      </c>
      <c r="Q738" s="241" t="s">
        <v>1765</v>
      </c>
      <c r="R738" s="263" t="s">
        <v>2286</v>
      </c>
      <c r="S738" s="289">
        <v>30</v>
      </c>
      <c r="T738" s="244">
        <v>1</v>
      </c>
      <c r="U738" s="244" t="s">
        <v>2722</v>
      </c>
      <c r="V738" s="300">
        <v>9.37</v>
      </c>
      <c r="W738" s="567">
        <v>21190.2</v>
      </c>
      <c r="X738" s="567">
        <v>2119.02</v>
      </c>
      <c r="Y738" s="597">
        <v>0.1</v>
      </c>
    </row>
    <row r="739" spans="1:25" s="157" customFormat="1" ht="79.5" thickBot="1">
      <c r="A739" s="478"/>
      <c r="B739" s="479"/>
      <c r="C739" s="479"/>
      <c r="D739" s="479"/>
      <c r="E739" s="479"/>
      <c r="F739" s="420"/>
      <c r="G739" s="418"/>
      <c r="H739" s="418"/>
      <c r="I739" s="465"/>
      <c r="J739" s="437"/>
      <c r="K739" s="224">
        <v>5</v>
      </c>
      <c r="L739" s="244" t="s">
        <v>696</v>
      </c>
      <c r="M739" s="244" t="s">
        <v>1516</v>
      </c>
      <c r="N739" s="262" t="s">
        <v>1767</v>
      </c>
      <c r="O739" s="263">
        <v>648</v>
      </c>
      <c r="P739" s="264">
        <v>5</v>
      </c>
      <c r="Q739" s="263" t="s">
        <v>1768</v>
      </c>
      <c r="R739" s="263" t="s">
        <v>1769</v>
      </c>
      <c r="S739" s="289">
        <v>165</v>
      </c>
      <c r="T739" s="244">
        <v>1</v>
      </c>
      <c r="U739" s="244" t="s">
        <v>2722</v>
      </c>
      <c r="V739" s="300">
        <v>9.37</v>
      </c>
      <c r="W739" s="567">
        <v>4326.3</v>
      </c>
      <c r="X739" s="567">
        <v>3893.67</v>
      </c>
      <c r="Y739" s="597">
        <v>0.9</v>
      </c>
    </row>
    <row r="740" spans="1:25" s="157" customFormat="1" ht="23.25" customHeight="1" thickTop="1">
      <c r="A740" s="476" t="s">
        <v>2713</v>
      </c>
      <c r="B740" s="410"/>
      <c r="C740" s="412">
        <v>649</v>
      </c>
      <c r="D740" s="410"/>
      <c r="E740" s="412" t="s">
        <v>2715</v>
      </c>
      <c r="F740" s="419" t="s">
        <v>2716</v>
      </c>
      <c r="G740" s="416" t="s">
        <v>1804</v>
      </c>
      <c r="H740" s="416" t="s">
        <v>501</v>
      </c>
      <c r="I740" s="463" t="s">
        <v>1771</v>
      </c>
      <c r="J740" s="436">
        <v>8</v>
      </c>
      <c r="K740" s="169">
        <v>5</v>
      </c>
      <c r="L740" s="169" t="s">
        <v>697</v>
      </c>
      <c r="M740" s="169" t="s">
        <v>502</v>
      </c>
      <c r="N740" s="170" t="s">
        <v>2737</v>
      </c>
      <c r="O740" s="201">
        <v>649</v>
      </c>
      <c r="P740" s="172">
        <v>1</v>
      </c>
      <c r="Q740" s="201" t="s">
        <v>1765</v>
      </c>
      <c r="R740" s="201" t="s">
        <v>2286</v>
      </c>
      <c r="S740" s="202">
        <v>30</v>
      </c>
      <c r="T740" s="169">
        <v>1</v>
      </c>
      <c r="U740" s="169" t="s">
        <v>2740</v>
      </c>
      <c r="V740" s="175">
        <v>9.37</v>
      </c>
      <c r="W740" s="562">
        <v>47.787</v>
      </c>
      <c r="X740" s="562">
        <v>28.6722</v>
      </c>
      <c r="Y740" s="563">
        <v>0.6</v>
      </c>
    </row>
    <row r="741" spans="1:25" s="157" customFormat="1" ht="96" customHeight="1">
      <c r="A741" s="477"/>
      <c r="B741" s="411"/>
      <c r="C741" s="411"/>
      <c r="D741" s="411"/>
      <c r="E741" s="411"/>
      <c r="F741" s="420"/>
      <c r="G741" s="417"/>
      <c r="H741" s="417"/>
      <c r="I741" s="464"/>
      <c r="J741" s="437"/>
      <c r="K741" s="185">
        <v>5</v>
      </c>
      <c r="L741" s="243" t="s">
        <v>698</v>
      </c>
      <c r="M741" s="243" t="s">
        <v>503</v>
      </c>
      <c r="N741" s="225" t="s">
        <v>1714</v>
      </c>
      <c r="O741" s="241">
        <v>649</v>
      </c>
      <c r="P741" s="205">
        <v>10</v>
      </c>
      <c r="Q741" s="241" t="s">
        <v>1765</v>
      </c>
      <c r="R741" s="241" t="s">
        <v>2286</v>
      </c>
      <c r="S741" s="206">
        <v>30</v>
      </c>
      <c r="T741" s="243">
        <v>1</v>
      </c>
      <c r="U741" s="243" t="s">
        <v>2722</v>
      </c>
      <c r="V741" s="253">
        <v>9.37</v>
      </c>
      <c r="W741" s="566">
        <v>5213.7</v>
      </c>
      <c r="X741" s="567">
        <v>3128.22</v>
      </c>
      <c r="Y741" s="568">
        <v>0.6</v>
      </c>
    </row>
    <row r="742" spans="1:25" s="157" customFormat="1" ht="34.5" thickBot="1">
      <c r="A742" s="477"/>
      <c r="B742" s="411"/>
      <c r="C742" s="411"/>
      <c r="D742" s="411"/>
      <c r="E742" s="411"/>
      <c r="F742" s="420"/>
      <c r="G742" s="417"/>
      <c r="H742" s="417"/>
      <c r="I742" s="464"/>
      <c r="J742" s="437"/>
      <c r="K742" s="185">
        <v>5</v>
      </c>
      <c r="L742" s="243" t="s">
        <v>699</v>
      </c>
      <c r="M742" s="243" t="s">
        <v>504</v>
      </c>
      <c r="N742" s="325" t="s">
        <v>1772</v>
      </c>
      <c r="O742" s="241">
        <v>649</v>
      </c>
      <c r="P742" s="205">
        <v>10</v>
      </c>
      <c r="Q742" s="241" t="s">
        <v>1765</v>
      </c>
      <c r="R742" s="241" t="s">
        <v>2286</v>
      </c>
      <c r="S742" s="206">
        <v>30</v>
      </c>
      <c r="T742" s="243">
        <v>1</v>
      </c>
      <c r="U742" s="243" t="s">
        <v>2722</v>
      </c>
      <c r="V742" s="253">
        <v>9.37</v>
      </c>
      <c r="W742" s="566">
        <v>1614.6</v>
      </c>
      <c r="X742" s="567">
        <v>968.76</v>
      </c>
      <c r="Y742" s="568">
        <v>0.6</v>
      </c>
    </row>
    <row r="743" spans="1:25" s="157" customFormat="1" ht="12.75" thickBot="1" thickTop="1">
      <c r="A743" s="328" t="s">
        <v>1773</v>
      </c>
      <c r="B743" s="329"/>
      <c r="C743" s="329"/>
      <c r="D743" s="329"/>
      <c r="E743" s="329"/>
      <c r="F743" s="330"/>
      <c r="G743" s="331"/>
      <c r="H743" s="331"/>
      <c r="I743" s="333"/>
      <c r="J743" s="332"/>
      <c r="K743" s="334"/>
      <c r="L743" s="335"/>
      <c r="M743" s="335"/>
      <c r="N743" s="337"/>
      <c r="O743" s="330"/>
      <c r="P743" s="336"/>
      <c r="Q743" s="337"/>
      <c r="R743" s="337"/>
      <c r="S743" s="338"/>
      <c r="T743" s="335"/>
      <c r="U743" s="335" t="s">
        <v>2692</v>
      </c>
      <c r="V743" s="339"/>
      <c r="W743" s="548"/>
      <c r="X743" s="548"/>
      <c r="Y743" s="549"/>
    </row>
    <row r="744" spans="1:25" s="157" customFormat="1" ht="23.25" customHeight="1" thickTop="1">
      <c r="A744" s="476" t="s">
        <v>2713</v>
      </c>
      <c r="B744" s="410"/>
      <c r="C744" s="412">
        <v>652</v>
      </c>
      <c r="D744" s="410"/>
      <c r="E744" s="412" t="s">
        <v>2715</v>
      </c>
      <c r="F744" s="419" t="s">
        <v>2716</v>
      </c>
      <c r="G744" s="416" t="s">
        <v>1813</v>
      </c>
      <c r="H744" s="416" t="s">
        <v>505</v>
      </c>
      <c r="I744" s="463" t="s">
        <v>1775</v>
      </c>
      <c r="J744" s="436">
        <v>2</v>
      </c>
      <c r="K744" s="169">
        <v>8</v>
      </c>
      <c r="L744" s="169" t="s">
        <v>700</v>
      </c>
      <c r="M744" s="169" t="s">
        <v>506</v>
      </c>
      <c r="N744" s="170" t="s">
        <v>2737</v>
      </c>
      <c r="O744" s="201">
        <v>652</v>
      </c>
      <c r="P744" s="172">
        <v>1</v>
      </c>
      <c r="Q744" s="201" t="s">
        <v>1777</v>
      </c>
      <c r="R744" s="201" t="s">
        <v>2286</v>
      </c>
      <c r="S744" s="202">
        <v>12</v>
      </c>
      <c r="T744" s="169">
        <v>1</v>
      </c>
      <c r="U744" s="169" t="s">
        <v>2740</v>
      </c>
      <c r="V744" s="175">
        <v>9.37</v>
      </c>
      <c r="W744" s="562">
        <v>19.1148</v>
      </c>
      <c r="X744" s="562">
        <v>1.91148</v>
      </c>
      <c r="Y744" s="563">
        <v>0.1</v>
      </c>
    </row>
    <row r="745" spans="1:25" s="157" customFormat="1" ht="90.75" thickBot="1">
      <c r="A745" s="478"/>
      <c r="B745" s="479"/>
      <c r="C745" s="479"/>
      <c r="D745" s="479"/>
      <c r="E745" s="479"/>
      <c r="F745" s="420"/>
      <c r="G745" s="418"/>
      <c r="H745" s="418"/>
      <c r="I745" s="465"/>
      <c r="J745" s="437"/>
      <c r="K745" s="192">
        <v>8</v>
      </c>
      <c r="L745" s="192" t="s">
        <v>701</v>
      </c>
      <c r="M745" s="192" t="s">
        <v>507</v>
      </c>
      <c r="N745" s="262" t="s">
        <v>1778</v>
      </c>
      <c r="O745" s="268">
        <v>652</v>
      </c>
      <c r="P745" s="264">
        <v>4</v>
      </c>
      <c r="Q745" s="356" t="s">
        <v>1779</v>
      </c>
      <c r="R745" s="263" t="s">
        <v>1780</v>
      </c>
      <c r="S745" s="289">
        <v>120</v>
      </c>
      <c r="T745" s="192">
        <v>1</v>
      </c>
      <c r="U745" s="192" t="s">
        <v>2722</v>
      </c>
      <c r="V745" s="266">
        <v>9.37</v>
      </c>
      <c r="W745" s="567">
        <v>3170.4</v>
      </c>
      <c r="X745" s="567">
        <v>317.04</v>
      </c>
      <c r="Y745" s="591">
        <v>0.1</v>
      </c>
    </row>
    <row r="746" spans="1:25" s="157" customFormat="1" ht="23.25" customHeight="1" thickTop="1">
      <c r="A746" s="476" t="s">
        <v>2713</v>
      </c>
      <c r="B746" s="410"/>
      <c r="C746" s="412">
        <v>653</v>
      </c>
      <c r="D746" s="410"/>
      <c r="E746" s="412" t="s">
        <v>2715</v>
      </c>
      <c r="F746" s="419" t="s">
        <v>2716</v>
      </c>
      <c r="G746" s="416" t="s">
        <v>702</v>
      </c>
      <c r="H746" s="416" t="s">
        <v>509</v>
      </c>
      <c r="I746" s="463" t="s">
        <v>1782</v>
      </c>
      <c r="J746" s="436">
        <v>3</v>
      </c>
      <c r="K746" s="169">
        <v>8</v>
      </c>
      <c r="L746" s="169" t="s">
        <v>703</v>
      </c>
      <c r="M746" s="169" t="s">
        <v>510</v>
      </c>
      <c r="N746" s="170" t="s">
        <v>2737</v>
      </c>
      <c r="O746" s="201">
        <v>653</v>
      </c>
      <c r="P746" s="172">
        <v>1</v>
      </c>
      <c r="Q746" s="201" t="s">
        <v>1777</v>
      </c>
      <c r="R746" s="201" t="s">
        <v>2286</v>
      </c>
      <c r="S746" s="202">
        <v>12</v>
      </c>
      <c r="T746" s="169">
        <v>1</v>
      </c>
      <c r="U746" s="169" t="s">
        <v>2740</v>
      </c>
      <c r="V746" s="175">
        <v>9.37</v>
      </c>
      <c r="W746" s="562">
        <v>19.1148</v>
      </c>
      <c r="X746" s="562">
        <v>1.91148</v>
      </c>
      <c r="Y746" s="563">
        <v>0.1</v>
      </c>
    </row>
    <row r="747" spans="1:25" s="157" customFormat="1" ht="33.75">
      <c r="A747" s="477"/>
      <c r="B747" s="411"/>
      <c r="C747" s="411"/>
      <c r="D747" s="411"/>
      <c r="E747" s="411"/>
      <c r="F747" s="420"/>
      <c r="G747" s="417"/>
      <c r="H747" s="417"/>
      <c r="I747" s="464"/>
      <c r="J747" s="437"/>
      <c r="K747" s="185">
        <v>8</v>
      </c>
      <c r="L747" s="243" t="s">
        <v>704</v>
      </c>
      <c r="M747" s="243" t="s">
        <v>511</v>
      </c>
      <c r="N747" s="240" t="s">
        <v>1784</v>
      </c>
      <c r="O747" s="239">
        <v>653</v>
      </c>
      <c r="P747" s="205">
        <v>10</v>
      </c>
      <c r="Q747" s="241" t="s">
        <v>1777</v>
      </c>
      <c r="R747" s="241" t="s">
        <v>2286</v>
      </c>
      <c r="S747" s="206">
        <v>12</v>
      </c>
      <c r="T747" s="243">
        <v>1</v>
      </c>
      <c r="U747" s="243" t="s">
        <v>2722</v>
      </c>
      <c r="V747" s="253">
        <v>9.37</v>
      </c>
      <c r="W747" s="566">
        <v>113.04</v>
      </c>
      <c r="X747" s="567">
        <v>11.304</v>
      </c>
      <c r="Y747" s="568">
        <v>0.1</v>
      </c>
    </row>
    <row r="748" spans="1:25" s="157" customFormat="1" ht="23.25" thickBot="1">
      <c r="A748" s="477"/>
      <c r="B748" s="411"/>
      <c r="C748" s="411"/>
      <c r="D748" s="411"/>
      <c r="E748" s="411"/>
      <c r="F748" s="420"/>
      <c r="G748" s="417"/>
      <c r="H748" s="417"/>
      <c r="I748" s="464"/>
      <c r="J748" s="437"/>
      <c r="K748" s="193"/>
      <c r="L748" s="185" t="s">
        <v>705</v>
      </c>
      <c r="M748" s="185" t="s">
        <v>1517</v>
      </c>
      <c r="N748" s="203" t="s">
        <v>1785</v>
      </c>
      <c r="O748" s="239">
        <v>653</v>
      </c>
      <c r="P748" s="205">
        <v>10</v>
      </c>
      <c r="Q748" s="204" t="s">
        <v>1777</v>
      </c>
      <c r="R748" s="204" t="s">
        <v>2286</v>
      </c>
      <c r="S748" s="206">
        <v>12</v>
      </c>
      <c r="T748" s="185">
        <v>1</v>
      </c>
      <c r="U748" s="185" t="s">
        <v>2722</v>
      </c>
      <c r="V748" s="207">
        <v>9.37</v>
      </c>
      <c r="W748" s="566">
        <v>21824.88</v>
      </c>
      <c r="X748" s="566">
        <v>2182.4880000000003</v>
      </c>
      <c r="Y748" s="571">
        <v>0.1</v>
      </c>
    </row>
    <row r="749" spans="1:25" s="157" customFormat="1" ht="34.5" customHeight="1" thickTop="1">
      <c r="A749" s="476" t="s">
        <v>2713</v>
      </c>
      <c r="B749" s="410"/>
      <c r="C749" s="412" t="s">
        <v>1786</v>
      </c>
      <c r="D749" s="410"/>
      <c r="E749" s="412" t="s">
        <v>2715</v>
      </c>
      <c r="F749" s="419" t="s">
        <v>2716</v>
      </c>
      <c r="G749" s="416" t="s">
        <v>706</v>
      </c>
      <c r="H749" s="416" t="s">
        <v>512</v>
      </c>
      <c r="I749" s="463" t="s">
        <v>1788</v>
      </c>
      <c r="J749" s="436">
        <v>8</v>
      </c>
      <c r="K749" s="177">
        <v>8</v>
      </c>
      <c r="L749" s="169" t="s">
        <v>707</v>
      </c>
      <c r="M749" s="169" t="s">
        <v>1518</v>
      </c>
      <c r="N749" s="170" t="s">
        <v>2737</v>
      </c>
      <c r="O749" s="201" t="s">
        <v>1786</v>
      </c>
      <c r="P749" s="172">
        <v>1</v>
      </c>
      <c r="Q749" s="201" t="s">
        <v>1777</v>
      </c>
      <c r="R749" s="201" t="s">
        <v>2286</v>
      </c>
      <c r="S749" s="202">
        <v>12</v>
      </c>
      <c r="T749" s="169">
        <v>1</v>
      </c>
      <c r="U749" s="169" t="s">
        <v>2740</v>
      </c>
      <c r="V749" s="175">
        <v>9.37</v>
      </c>
      <c r="W749" s="562">
        <v>19.1148</v>
      </c>
      <c r="X749" s="562">
        <v>11.468879999999999</v>
      </c>
      <c r="Y749" s="563">
        <v>0.6</v>
      </c>
    </row>
    <row r="750" spans="1:25" s="157" customFormat="1" ht="102" customHeight="1">
      <c r="A750" s="477"/>
      <c r="B750" s="411"/>
      <c r="C750" s="411"/>
      <c r="D750" s="411"/>
      <c r="E750" s="411"/>
      <c r="F750" s="420"/>
      <c r="G750" s="417"/>
      <c r="H750" s="417"/>
      <c r="I750" s="464"/>
      <c r="J750" s="437"/>
      <c r="K750" s="185">
        <v>8</v>
      </c>
      <c r="L750" s="243" t="s">
        <v>708</v>
      </c>
      <c r="M750" s="243" t="s">
        <v>1518</v>
      </c>
      <c r="N750" s="225" t="s">
        <v>1714</v>
      </c>
      <c r="O750" s="241" t="s">
        <v>1786</v>
      </c>
      <c r="P750" s="205">
        <v>10</v>
      </c>
      <c r="Q750" s="241" t="s">
        <v>1777</v>
      </c>
      <c r="R750" s="241" t="s">
        <v>2286</v>
      </c>
      <c r="S750" s="206">
        <v>12</v>
      </c>
      <c r="T750" s="243">
        <v>1</v>
      </c>
      <c r="U750" s="243" t="s">
        <v>2722</v>
      </c>
      <c r="V750" s="253">
        <v>9.37</v>
      </c>
      <c r="W750" s="566">
        <v>1976.04</v>
      </c>
      <c r="X750" s="567">
        <v>1185.624</v>
      </c>
      <c r="Y750" s="568">
        <v>0.6</v>
      </c>
    </row>
    <row r="751" spans="1:25" s="157" customFormat="1" ht="34.5" thickBot="1">
      <c r="A751" s="477"/>
      <c r="B751" s="411"/>
      <c r="C751" s="411"/>
      <c r="D751" s="411"/>
      <c r="E751" s="411"/>
      <c r="F751" s="420"/>
      <c r="G751" s="417"/>
      <c r="H751" s="417"/>
      <c r="I751" s="464"/>
      <c r="J751" s="437"/>
      <c r="K751" s="185">
        <v>8</v>
      </c>
      <c r="L751" s="185" t="s">
        <v>709</v>
      </c>
      <c r="M751" s="185" t="s">
        <v>1518</v>
      </c>
      <c r="N751" s="294" t="s">
        <v>1790</v>
      </c>
      <c r="O751" s="204" t="s">
        <v>1786</v>
      </c>
      <c r="P751" s="205">
        <v>10</v>
      </c>
      <c r="Q751" s="204" t="s">
        <v>1777</v>
      </c>
      <c r="R751" s="204" t="s">
        <v>2286</v>
      </c>
      <c r="S751" s="206">
        <v>12</v>
      </c>
      <c r="T751" s="185">
        <v>1</v>
      </c>
      <c r="U751" s="185" t="s">
        <v>2722</v>
      </c>
      <c r="V751" s="207">
        <v>9.37</v>
      </c>
      <c r="W751" s="566">
        <v>645.84</v>
      </c>
      <c r="X751" s="566">
        <v>387.504</v>
      </c>
      <c r="Y751" s="571">
        <v>0.6</v>
      </c>
    </row>
    <row r="752" spans="1:25" s="157" customFormat="1" ht="12.75" thickBot="1" thickTop="1">
      <c r="A752" s="328" t="s">
        <v>1791</v>
      </c>
      <c r="B752" s="329"/>
      <c r="C752" s="329"/>
      <c r="D752" s="329"/>
      <c r="E752" s="329"/>
      <c r="F752" s="330"/>
      <c r="G752" s="331"/>
      <c r="H752" s="331"/>
      <c r="I752" s="333"/>
      <c r="J752" s="332"/>
      <c r="K752" s="334"/>
      <c r="L752" s="335"/>
      <c r="M752" s="335"/>
      <c r="N752" s="337"/>
      <c r="O752" s="330"/>
      <c r="P752" s="336"/>
      <c r="Q752" s="337"/>
      <c r="R752" s="337"/>
      <c r="S752" s="338"/>
      <c r="T752" s="335"/>
      <c r="U752" s="335" t="s">
        <v>2692</v>
      </c>
      <c r="V752" s="339"/>
      <c r="W752" s="548"/>
      <c r="X752" s="548"/>
      <c r="Y752" s="549"/>
    </row>
    <row r="753" spans="1:25" s="157" customFormat="1" ht="23.25" customHeight="1" thickTop="1">
      <c r="A753" s="480" t="s">
        <v>2713</v>
      </c>
      <c r="B753" s="481"/>
      <c r="C753" s="482">
        <v>657</v>
      </c>
      <c r="D753" s="481"/>
      <c r="E753" s="482" t="s">
        <v>2715</v>
      </c>
      <c r="F753" s="420" t="s">
        <v>2716</v>
      </c>
      <c r="G753" s="416" t="s">
        <v>710</v>
      </c>
      <c r="H753" s="416" t="s">
        <v>515</v>
      </c>
      <c r="I753" s="470" t="s">
        <v>1793</v>
      </c>
      <c r="J753" s="437">
        <v>2</v>
      </c>
      <c r="K753" s="177">
        <v>7</v>
      </c>
      <c r="L753" s="177" t="s">
        <v>711</v>
      </c>
      <c r="M753" s="177" t="s">
        <v>516</v>
      </c>
      <c r="N753" s="245" t="s">
        <v>2737</v>
      </c>
      <c r="O753" s="256">
        <v>657</v>
      </c>
      <c r="P753" s="213">
        <v>1</v>
      </c>
      <c r="Q753" s="212" t="s">
        <v>1795</v>
      </c>
      <c r="R753" s="212" t="s">
        <v>2286</v>
      </c>
      <c r="S753" s="214">
        <v>0</v>
      </c>
      <c r="T753" s="210">
        <v>1</v>
      </c>
      <c r="U753" s="210" t="s">
        <v>2740</v>
      </c>
      <c r="V753" s="215">
        <v>9.37</v>
      </c>
      <c r="W753" s="564">
        <v>0</v>
      </c>
      <c r="X753" s="564">
        <v>0</v>
      </c>
      <c r="Y753" s="565">
        <v>0.1</v>
      </c>
    </row>
    <row r="754" spans="1:25" s="157" customFormat="1" ht="22.5">
      <c r="A754" s="477"/>
      <c r="B754" s="411"/>
      <c r="C754" s="411"/>
      <c r="D754" s="411"/>
      <c r="E754" s="411"/>
      <c r="F754" s="420"/>
      <c r="G754" s="417"/>
      <c r="H754" s="417"/>
      <c r="I754" s="464"/>
      <c r="J754" s="437"/>
      <c r="K754" s="185">
        <v>7</v>
      </c>
      <c r="L754" s="185" t="s">
        <v>712</v>
      </c>
      <c r="M754" s="185" t="s">
        <v>517</v>
      </c>
      <c r="N754" s="246" t="s">
        <v>1796</v>
      </c>
      <c r="O754" s="218">
        <v>657</v>
      </c>
      <c r="P754" s="219">
        <v>4</v>
      </c>
      <c r="Q754" s="218" t="s">
        <v>1797</v>
      </c>
      <c r="R754" s="218" t="s">
        <v>1798</v>
      </c>
      <c r="S754" s="220">
        <v>0</v>
      </c>
      <c r="T754" s="216">
        <v>1</v>
      </c>
      <c r="U754" s="216" t="s">
        <v>2722</v>
      </c>
      <c r="V754" s="221">
        <v>9.37</v>
      </c>
      <c r="W754" s="566">
        <v>0</v>
      </c>
      <c r="X754" s="566">
        <v>0</v>
      </c>
      <c r="Y754" s="571">
        <v>0.1</v>
      </c>
    </row>
    <row r="755" spans="1:25" s="157" customFormat="1" ht="22.5">
      <c r="A755" s="477"/>
      <c r="B755" s="411"/>
      <c r="C755" s="411"/>
      <c r="D755" s="411"/>
      <c r="E755" s="411"/>
      <c r="F755" s="420"/>
      <c r="G755" s="417"/>
      <c r="H755" s="417"/>
      <c r="I755" s="464"/>
      <c r="J755" s="437"/>
      <c r="K755" s="185">
        <v>7</v>
      </c>
      <c r="L755" s="185" t="s">
        <v>713</v>
      </c>
      <c r="M755" s="185" t="s">
        <v>518</v>
      </c>
      <c r="N755" s="306" t="s">
        <v>2439</v>
      </c>
      <c r="O755" s="218">
        <v>657</v>
      </c>
      <c r="P755" s="219">
        <v>3</v>
      </c>
      <c r="Q755" s="218" t="s">
        <v>1795</v>
      </c>
      <c r="R755" s="218" t="s">
        <v>2286</v>
      </c>
      <c r="S755" s="220">
        <v>0</v>
      </c>
      <c r="T755" s="216">
        <v>1</v>
      </c>
      <c r="U755" s="216" t="s">
        <v>2722</v>
      </c>
      <c r="V755" s="221">
        <v>9.37</v>
      </c>
      <c r="W755" s="564">
        <v>0</v>
      </c>
      <c r="X755" s="566">
        <v>0</v>
      </c>
      <c r="Y755" s="571">
        <v>0.1</v>
      </c>
    </row>
    <row r="756" spans="1:25" s="157" customFormat="1" ht="23.25" thickBot="1">
      <c r="A756" s="477"/>
      <c r="B756" s="411"/>
      <c r="C756" s="411"/>
      <c r="D756" s="411"/>
      <c r="E756" s="411"/>
      <c r="F756" s="420"/>
      <c r="G756" s="418"/>
      <c r="H756" s="418"/>
      <c r="I756" s="464"/>
      <c r="J756" s="437"/>
      <c r="K756" s="185">
        <v>7</v>
      </c>
      <c r="L756" s="185" t="s">
        <v>714</v>
      </c>
      <c r="M756" s="185" t="s">
        <v>519</v>
      </c>
      <c r="N756" s="286" t="s">
        <v>1709</v>
      </c>
      <c r="O756" s="377">
        <v>657</v>
      </c>
      <c r="P756" s="378">
        <v>5</v>
      </c>
      <c r="Q756" s="259" t="s">
        <v>1795</v>
      </c>
      <c r="R756" s="259" t="s">
        <v>2286</v>
      </c>
      <c r="S756" s="220">
        <v>0</v>
      </c>
      <c r="T756" s="216">
        <v>1</v>
      </c>
      <c r="U756" s="216" t="s">
        <v>2722</v>
      </c>
      <c r="V756" s="221">
        <v>9.37</v>
      </c>
      <c r="W756" s="564">
        <v>0</v>
      </c>
      <c r="X756" s="566">
        <v>0</v>
      </c>
      <c r="Y756" s="571">
        <v>0.1</v>
      </c>
    </row>
    <row r="757" spans="1:25" s="157" customFormat="1" ht="34.5" customHeight="1" thickTop="1">
      <c r="A757" s="476" t="s">
        <v>2713</v>
      </c>
      <c r="B757" s="410"/>
      <c r="C757" s="412" t="s">
        <v>1799</v>
      </c>
      <c r="D757" s="410"/>
      <c r="E757" s="412" t="s">
        <v>2715</v>
      </c>
      <c r="F757" s="419" t="s">
        <v>2716</v>
      </c>
      <c r="G757" s="416" t="s">
        <v>1829</v>
      </c>
      <c r="H757" s="416" t="s">
        <v>525</v>
      </c>
      <c r="I757" s="463" t="s">
        <v>1801</v>
      </c>
      <c r="J757" s="436">
        <v>8</v>
      </c>
      <c r="K757" s="185">
        <v>7</v>
      </c>
      <c r="L757" s="169" t="s">
        <v>715</v>
      </c>
      <c r="M757" s="169" t="s">
        <v>526</v>
      </c>
      <c r="N757" s="170" t="s">
        <v>2737</v>
      </c>
      <c r="O757" s="201" t="s">
        <v>1799</v>
      </c>
      <c r="P757" s="180">
        <v>1</v>
      </c>
      <c r="Q757" s="201" t="s">
        <v>1795</v>
      </c>
      <c r="R757" s="201" t="s">
        <v>2286</v>
      </c>
      <c r="S757" s="202">
        <v>0</v>
      </c>
      <c r="T757" s="169">
        <v>1</v>
      </c>
      <c r="U757" s="169" t="s">
        <v>2740</v>
      </c>
      <c r="V757" s="175">
        <v>9.37</v>
      </c>
      <c r="W757" s="562">
        <v>0</v>
      </c>
      <c r="X757" s="562">
        <v>0</v>
      </c>
      <c r="Y757" s="563">
        <v>0.6</v>
      </c>
    </row>
    <row r="758" spans="1:25" s="157" customFormat="1" ht="90" customHeight="1">
      <c r="A758" s="477"/>
      <c r="B758" s="411"/>
      <c r="C758" s="411"/>
      <c r="D758" s="411"/>
      <c r="E758" s="411"/>
      <c r="F758" s="420"/>
      <c r="G758" s="417"/>
      <c r="H758" s="417"/>
      <c r="I758" s="464"/>
      <c r="J758" s="437"/>
      <c r="K758" s="185">
        <v>7</v>
      </c>
      <c r="L758" s="243" t="s">
        <v>716</v>
      </c>
      <c r="M758" s="243" t="s">
        <v>527</v>
      </c>
      <c r="N758" s="225" t="s">
        <v>1714</v>
      </c>
      <c r="O758" s="241" t="s">
        <v>1799</v>
      </c>
      <c r="P758" s="205">
        <v>3</v>
      </c>
      <c r="Q758" s="241" t="s">
        <v>1795</v>
      </c>
      <c r="R758" s="241" t="s">
        <v>2286</v>
      </c>
      <c r="S758" s="206">
        <v>0</v>
      </c>
      <c r="T758" s="243">
        <v>1</v>
      </c>
      <c r="U758" s="243" t="s">
        <v>2722</v>
      </c>
      <c r="V758" s="253">
        <v>9.37</v>
      </c>
      <c r="W758" s="566">
        <v>0</v>
      </c>
      <c r="X758" s="567">
        <v>0</v>
      </c>
      <c r="Y758" s="568">
        <v>0.6</v>
      </c>
    </row>
    <row r="759" spans="1:25" s="157" customFormat="1" ht="34.5" thickBot="1">
      <c r="A759" s="477"/>
      <c r="B759" s="411"/>
      <c r="C759" s="411"/>
      <c r="D759" s="411"/>
      <c r="E759" s="411"/>
      <c r="F759" s="420"/>
      <c r="G759" s="417"/>
      <c r="H759" s="417"/>
      <c r="I759" s="464"/>
      <c r="J759" s="437"/>
      <c r="K759" s="185">
        <v>7</v>
      </c>
      <c r="L759" s="185" t="s">
        <v>717</v>
      </c>
      <c r="M759" s="185" t="s">
        <v>528</v>
      </c>
      <c r="N759" s="294" t="s">
        <v>1790</v>
      </c>
      <c r="O759" s="204" t="s">
        <v>1799</v>
      </c>
      <c r="P759" s="205">
        <v>3</v>
      </c>
      <c r="Q759" s="204" t="s">
        <v>1795</v>
      </c>
      <c r="R759" s="204" t="s">
        <v>2286</v>
      </c>
      <c r="S759" s="206">
        <v>0</v>
      </c>
      <c r="T759" s="185">
        <v>1</v>
      </c>
      <c r="U759" s="185" t="s">
        <v>2722</v>
      </c>
      <c r="V759" s="207">
        <v>9.37</v>
      </c>
      <c r="W759" s="566">
        <v>0</v>
      </c>
      <c r="X759" s="566">
        <v>0</v>
      </c>
      <c r="Y759" s="571">
        <v>0.6</v>
      </c>
    </row>
    <row r="760" spans="1:25" s="157" customFormat="1" ht="12.75" thickBot="1" thickTop="1">
      <c r="A760" s="328" t="s">
        <v>1803</v>
      </c>
      <c r="B760" s="329"/>
      <c r="C760" s="329"/>
      <c r="D760" s="329"/>
      <c r="E760" s="329"/>
      <c r="F760" s="330"/>
      <c r="G760" s="331"/>
      <c r="H760" s="331"/>
      <c r="I760" s="333"/>
      <c r="J760" s="332"/>
      <c r="K760" s="334"/>
      <c r="L760" s="335"/>
      <c r="M760" s="335"/>
      <c r="N760" s="337"/>
      <c r="O760" s="330"/>
      <c r="P760" s="336"/>
      <c r="Q760" s="337"/>
      <c r="R760" s="337"/>
      <c r="S760" s="338"/>
      <c r="T760" s="335"/>
      <c r="U760" s="335"/>
      <c r="V760" s="339"/>
      <c r="W760" s="548"/>
      <c r="X760" s="548"/>
      <c r="Y760" s="549"/>
    </row>
    <row r="761" spans="1:25" s="157" customFormat="1" ht="23.25" customHeight="1" thickTop="1">
      <c r="A761" s="480" t="s">
        <v>2713</v>
      </c>
      <c r="B761" s="481"/>
      <c r="C761" s="482">
        <v>658</v>
      </c>
      <c r="D761" s="481"/>
      <c r="E761" s="482" t="s">
        <v>2715</v>
      </c>
      <c r="F761" s="420" t="s">
        <v>2716</v>
      </c>
      <c r="G761" s="416" t="s">
        <v>2282</v>
      </c>
      <c r="H761" s="416" t="s">
        <v>538</v>
      </c>
      <c r="I761" s="470" t="s">
        <v>1805</v>
      </c>
      <c r="J761" s="437">
        <v>2</v>
      </c>
      <c r="K761" s="177">
        <v>8</v>
      </c>
      <c r="L761" s="177" t="s">
        <v>718</v>
      </c>
      <c r="M761" s="177" t="s">
        <v>539</v>
      </c>
      <c r="N761" s="170" t="s">
        <v>2737</v>
      </c>
      <c r="O761" s="241">
        <v>658</v>
      </c>
      <c r="P761" s="172">
        <v>1</v>
      </c>
      <c r="Q761" s="239" t="s">
        <v>1806</v>
      </c>
      <c r="R761" s="239" t="s">
        <v>2286</v>
      </c>
      <c r="S761" s="260">
        <v>0</v>
      </c>
      <c r="T761" s="177">
        <v>1</v>
      </c>
      <c r="U761" s="177" t="s">
        <v>2740</v>
      </c>
      <c r="V761" s="183">
        <v>9.37</v>
      </c>
      <c r="W761" s="564">
        <v>0</v>
      </c>
      <c r="X761" s="564">
        <v>0</v>
      </c>
      <c r="Y761" s="565">
        <v>0.1</v>
      </c>
    </row>
    <row r="762" spans="1:25" s="157" customFormat="1" ht="22.5">
      <c r="A762" s="477"/>
      <c r="B762" s="411"/>
      <c r="C762" s="411"/>
      <c r="D762" s="411"/>
      <c r="E762" s="411"/>
      <c r="F762" s="420"/>
      <c r="G762" s="417"/>
      <c r="H762" s="417"/>
      <c r="I762" s="464"/>
      <c r="J762" s="437"/>
      <c r="K762" s="185">
        <v>8</v>
      </c>
      <c r="L762" s="243" t="s">
        <v>719</v>
      </c>
      <c r="M762" s="243" t="s">
        <v>540</v>
      </c>
      <c r="N762" s="246" t="s">
        <v>1807</v>
      </c>
      <c r="O762" s="241">
        <v>658</v>
      </c>
      <c r="P762" s="205">
        <v>4</v>
      </c>
      <c r="Q762" s="241" t="s">
        <v>1808</v>
      </c>
      <c r="R762" s="241" t="s">
        <v>2326</v>
      </c>
      <c r="S762" s="206">
        <v>0</v>
      </c>
      <c r="T762" s="243">
        <v>1</v>
      </c>
      <c r="U762" s="243" t="s">
        <v>2722</v>
      </c>
      <c r="V762" s="253">
        <v>9.37</v>
      </c>
      <c r="W762" s="566">
        <v>0</v>
      </c>
      <c r="X762" s="567">
        <v>0</v>
      </c>
      <c r="Y762" s="568">
        <v>0.1</v>
      </c>
    </row>
    <row r="763" spans="1:25" s="157" customFormat="1" ht="22.5">
      <c r="A763" s="477"/>
      <c r="B763" s="411"/>
      <c r="C763" s="411"/>
      <c r="D763" s="411"/>
      <c r="E763" s="411"/>
      <c r="F763" s="420"/>
      <c r="G763" s="417"/>
      <c r="H763" s="417"/>
      <c r="I763" s="464"/>
      <c r="J763" s="437"/>
      <c r="K763" s="185">
        <v>8</v>
      </c>
      <c r="L763" s="243" t="s">
        <v>720</v>
      </c>
      <c r="M763" s="243" t="s">
        <v>541</v>
      </c>
      <c r="N763" s="306" t="s">
        <v>1809</v>
      </c>
      <c r="O763" s="241">
        <v>658</v>
      </c>
      <c r="P763" s="205">
        <v>3</v>
      </c>
      <c r="Q763" s="241" t="s">
        <v>1806</v>
      </c>
      <c r="R763" s="241" t="s">
        <v>2286</v>
      </c>
      <c r="S763" s="206">
        <v>0</v>
      </c>
      <c r="T763" s="243">
        <v>1</v>
      </c>
      <c r="U763" s="243" t="s">
        <v>2722</v>
      </c>
      <c r="V763" s="253">
        <v>9.37</v>
      </c>
      <c r="W763" s="564">
        <v>0</v>
      </c>
      <c r="X763" s="567">
        <v>0</v>
      </c>
      <c r="Y763" s="568">
        <v>0.1</v>
      </c>
    </row>
    <row r="764" spans="1:25" s="157" customFormat="1" ht="33.75">
      <c r="A764" s="477"/>
      <c r="B764" s="411"/>
      <c r="C764" s="411"/>
      <c r="D764" s="411"/>
      <c r="E764" s="411"/>
      <c r="F764" s="420"/>
      <c r="G764" s="417"/>
      <c r="H764" s="417"/>
      <c r="I764" s="464"/>
      <c r="J764" s="437"/>
      <c r="K764" s="185">
        <v>8</v>
      </c>
      <c r="L764" s="243" t="s">
        <v>721</v>
      </c>
      <c r="M764" s="243" t="s">
        <v>1519</v>
      </c>
      <c r="N764" s="306" t="s">
        <v>1810</v>
      </c>
      <c r="O764" s="241">
        <v>658</v>
      </c>
      <c r="P764" s="205">
        <v>3</v>
      </c>
      <c r="Q764" s="241" t="s">
        <v>1811</v>
      </c>
      <c r="R764" s="241" t="s">
        <v>1812</v>
      </c>
      <c r="S764" s="206">
        <v>0</v>
      </c>
      <c r="T764" s="243">
        <v>1</v>
      </c>
      <c r="U764" s="243" t="s">
        <v>2722</v>
      </c>
      <c r="V764" s="253">
        <v>9.37</v>
      </c>
      <c r="W764" s="564">
        <v>0</v>
      </c>
      <c r="X764" s="567">
        <v>0</v>
      </c>
      <c r="Y764" s="583">
        <v>0.6</v>
      </c>
    </row>
    <row r="765" spans="1:25" s="157" customFormat="1" ht="23.25" thickBot="1">
      <c r="A765" s="477"/>
      <c r="B765" s="411"/>
      <c r="C765" s="411"/>
      <c r="D765" s="411"/>
      <c r="E765" s="411"/>
      <c r="F765" s="420"/>
      <c r="G765" s="417"/>
      <c r="H765" s="417"/>
      <c r="I765" s="464"/>
      <c r="J765" s="437"/>
      <c r="K765" s="185">
        <v>8</v>
      </c>
      <c r="L765" s="185" t="s">
        <v>722</v>
      </c>
      <c r="M765" s="185" t="s">
        <v>1520</v>
      </c>
      <c r="N765" s="286" t="s">
        <v>1709</v>
      </c>
      <c r="O765" s="241">
        <v>658</v>
      </c>
      <c r="P765" s="205">
        <v>5</v>
      </c>
      <c r="Q765" s="241" t="s">
        <v>1806</v>
      </c>
      <c r="R765" s="241" t="s">
        <v>2286</v>
      </c>
      <c r="S765" s="206">
        <v>0</v>
      </c>
      <c r="T765" s="185">
        <v>1</v>
      </c>
      <c r="U765" s="185" t="s">
        <v>2722</v>
      </c>
      <c r="V765" s="207">
        <v>9.37</v>
      </c>
      <c r="W765" s="564">
        <v>0</v>
      </c>
      <c r="X765" s="566">
        <v>0</v>
      </c>
      <c r="Y765" s="571">
        <v>0.1</v>
      </c>
    </row>
    <row r="766" spans="1:25" s="157" customFormat="1" ht="23.25" customHeight="1" thickTop="1">
      <c r="A766" s="476" t="s">
        <v>2713</v>
      </c>
      <c r="B766" s="410"/>
      <c r="C766" s="412">
        <v>659</v>
      </c>
      <c r="D766" s="410"/>
      <c r="E766" s="412" t="s">
        <v>2715</v>
      </c>
      <c r="F766" s="419" t="s">
        <v>2716</v>
      </c>
      <c r="G766" s="416" t="s">
        <v>2302</v>
      </c>
      <c r="H766" s="416" t="s">
        <v>542</v>
      </c>
      <c r="I766" s="463" t="s">
        <v>1814</v>
      </c>
      <c r="J766" s="436">
        <v>8</v>
      </c>
      <c r="K766" s="169">
        <v>8</v>
      </c>
      <c r="L766" s="169" t="s">
        <v>723</v>
      </c>
      <c r="M766" s="169" t="s">
        <v>543</v>
      </c>
      <c r="N766" s="170" t="s">
        <v>2737</v>
      </c>
      <c r="O766" s="201">
        <v>659</v>
      </c>
      <c r="P766" s="172">
        <v>1</v>
      </c>
      <c r="Q766" s="201" t="s">
        <v>1806</v>
      </c>
      <c r="R766" s="201" t="s">
        <v>2286</v>
      </c>
      <c r="S766" s="202">
        <v>0</v>
      </c>
      <c r="T766" s="169">
        <v>1</v>
      </c>
      <c r="U766" s="169" t="s">
        <v>2740</v>
      </c>
      <c r="V766" s="175">
        <v>9.37</v>
      </c>
      <c r="W766" s="562">
        <v>0</v>
      </c>
      <c r="X766" s="562">
        <v>0</v>
      </c>
      <c r="Y766" s="563">
        <v>0.6</v>
      </c>
    </row>
    <row r="767" spans="1:25" s="157" customFormat="1" ht="96.75" customHeight="1">
      <c r="A767" s="477"/>
      <c r="B767" s="411"/>
      <c r="C767" s="411"/>
      <c r="D767" s="411"/>
      <c r="E767" s="411"/>
      <c r="F767" s="420"/>
      <c r="G767" s="417"/>
      <c r="H767" s="417"/>
      <c r="I767" s="464"/>
      <c r="J767" s="437"/>
      <c r="K767" s="185">
        <v>8</v>
      </c>
      <c r="L767" s="243" t="s">
        <v>724</v>
      </c>
      <c r="M767" s="243" t="s">
        <v>544</v>
      </c>
      <c r="N767" s="225" t="s">
        <v>1714</v>
      </c>
      <c r="O767" s="204">
        <v>659</v>
      </c>
      <c r="P767" s="205">
        <v>3</v>
      </c>
      <c r="Q767" s="241" t="s">
        <v>1806</v>
      </c>
      <c r="R767" s="241" t="s">
        <v>2286</v>
      </c>
      <c r="S767" s="206">
        <v>0</v>
      </c>
      <c r="T767" s="243">
        <v>1</v>
      </c>
      <c r="U767" s="243" t="s">
        <v>2722</v>
      </c>
      <c r="V767" s="253">
        <v>9.37</v>
      </c>
      <c r="W767" s="566">
        <v>0</v>
      </c>
      <c r="X767" s="567">
        <v>0</v>
      </c>
      <c r="Y767" s="568">
        <v>0.6</v>
      </c>
    </row>
    <row r="768" spans="1:25" s="157" customFormat="1" ht="23.25" thickBot="1">
      <c r="A768" s="477"/>
      <c r="B768" s="411"/>
      <c r="C768" s="411"/>
      <c r="D768" s="411"/>
      <c r="E768" s="411"/>
      <c r="F768" s="420"/>
      <c r="G768" s="417"/>
      <c r="H768" s="417"/>
      <c r="I768" s="464"/>
      <c r="J768" s="437"/>
      <c r="K768" s="185">
        <v>8</v>
      </c>
      <c r="L768" s="185" t="s">
        <v>725</v>
      </c>
      <c r="M768" s="185" t="s">
        <v>545</v>
      </c>
      <c r="N768" s="325" t="s">
        <v>1790</v>
      </c>
      <c r="O768" s="268">
        <v>659</v>
      </c>
      <c r="P768" s="205">
        <v>10</v>
      </c>
      <c r="Q768" s="241" t="s">
        <v>1806</v>
      </c>
      <c r="R768" s="241" t="s">
        <v>2286</v>
      </c>
      <c r="S768" s="206">
        <v>0</v>
      </c>
      <c r="T768" s="185">
        <v>1</v>
      </c>
      <c r="U768" s="185" t="s">
        <v>2722</v>
      </c>
      <c r="V768" s="207">
        <v>9.37</v>
      </c>
      <c r="W768" s="564">
        <v>0</v>
      </c>
      <c r="X768" s="566">
        <v>0</v>
      </c>
      <c r="Y768" s="571">
        <v>0.6</v>
      </c>
    </row>
    <row r="769" spans="1:25" s="157" customFormat="1" ht="12.75" thickBot="1" thickTop="1">
      <c r="A769" s="328" t="s">
        <v>1815</v>
      </c>
      <c r="B769" s="329"/>
      <c r="C769" s="329"/>
      <c r="D769" s="329"/>
      <c r="E769" s="329"/>
      <c r="F769" s="330"/>
      <c r="G769" s="331"/>
      <c r="H769" s="331"/>
      <c r="I769" s="333"/>
      <c r="J769" s="332"/>
      <c r="K769" s="334"/>
      <c r="L769" s="335"/>
      <c r="M769" s="335"/>
      <c r="N769" s="337"/>
      <c r="O769" s="330"/>
      <c r="P769" s="336"/>
      <c r="Q769" s="337"/>
      <c r="R769" s="337"/>
      <c r="S769" s="338"/>
      <c r="T769" s="335"/>
      <c r="U769" s="335"/>
      <c r="V769" s="339"/>
      <c r="W769" s="548"/>
      <c r="X769" s="548"/>
      <c r="Y769" s="549"/>
    </row>
    <row r="770" spans="1:25" s="157" customFormat="1" ht="12.75" thickBot="1" thickTop="1">
      <c r="A770" s="158" t="s">
        <v>1816</v>
      </c>
      <c r="B770" s="159"/>
      <c r="C770" s="159"/>
      <c r="D770" s="159"/>
      <c r="E770" s="159"/>
      <c r="F770" s="161"/>
      <c r="G770" s="162"/>
      <c r="H770" s="162"/>
      <c r="I770" s="163"/>
      <c r="J770" s="164"/>
      <c r="K770" s="164"/>
      <c r="L770" s="165"/>
      <c r="M770" s="165"/>
      <c r="N770" s="166"/>
      <c r="O770" s="161"/>
      <c r="P770" s="165"/>
      <c r="Q770" s="375"/>
      <c r="R770" s="161"/>
      <c r="S770" s="167"/>
      <c r="T770" s="165"/>
      <c r="U770" s="165"/>
      <c r="V770" s="168"/>
      <c r="W770" s="621"/>
      <c r="X770" s="621"/>
      <c r="Y770" s="622"/>
    </row>
    <row r="771" spans="1:25" s="157" customFormat="1" ht="23.25" customHeight="1" thickTop="1">
      <c r="A771" s="480" t="s">
        <v>2713</v>
      </c>
      <c r="B771" s="481"/>
      <c r="C771" s="482">
        <v>662</v>
      </c>
      <c r="D771" s="481"/>
      <c r="E771" s="482" t="s">
        <v>2715</v>
      </c>
      <c r="F771" s="420" t="s">
        <v>2716</v>
      </c>
      <c r="G771" s="416" t="s">
        <v>2316</v>
      </c>
      <c r="H771" s="416" t="s">
        <v>546</v>
      </c>
      <c r="I771" s="470" t="s">
        <v>1817</v>
      </c>
      <c r="J771" s="437">
        <v>2</v>
      </c>
      <c r="K771" s="177" t="s">
        <v>1818</v>
      </c>
      <c r="L771" s="177" t="s">
        <v>726</v>
      </c>
      <c r="M771" s="177" t="s">
        <v>547</v>
      </c>
      <c r="N771" s="170" t="s">
        <v>2737</v>
      </c>
      <c r="O771" s="239">
        <v>662.647</v>
      </c>
      <c r="P771" s="180">
        <v>1</v>
      </c>
      <c r="Q771" s="239" t="s">
        <v>1819</v>
      </c>
      <c r="R771" s="239" t="s">
        <v>2286</v>
      </c>
      <c r="S771" s="260">
        <v>0</v>
      </c>
      <c r="T771" s="177">
        <v>1</v>
      </c>
      <c r="U771" s="177" t="s">
        <v>2740</v>
      </c>
      <c r="V771" s="183">
        <v>9.37</v>
      </c>
      <c r="W771" s="564">
        <v>0</v>
      </c>
      <c r="X771" s="564">
        <v>0</v>
      </c>
      <c r="Y771" s="565">
        <v>0.1</v>
      </c>
    </row>
    <row r="772" spans="1:25" s="157" customFormat="1" ht="22.5">
      <c r="A772" s="477"/>
      <c r="B772" s="411"/>
      <c r="C772" s="411"/>
      <c r="D772" s="411"/>
      <c r="E772" s="411"/>
      <c r="F772" s="420"/>
      <c r="G772" s="417"/>
      <c r="H772" s="417"/>
      <c r="I772" s="464"/>
      <c r="J772" s="437"/>
      <c r="K772" s="177" t="s">
        <v>1818</v>
      </c>
      <c r="L772" s="243" t="s">
        <v>727</v>
      </c>
      <c r="M772" s="243" t="s">
        <v>548</v>
      </c>
      <c r="N772" s="240" t="s">
        <v>1820</v>
      </c>
      <c r="O772" s="241">
        <v>662</v>
      </c>
      <c r="P772" s="205">
        <v>10</v>
      </c>
      <c r="Q772" s="241" t="s">
        <v>1819</v>
      </c>
      <c r="R772" s="241" t="s">
        <v>2286</v>
      </c>
      <c r="S772" s="206">
        <v>0</v>
      </c>
      <c r="T772" s="243">
        <v>1</v>
      </c>
      <c r="U772" s="243" t="s">
        <v>2722</v>
      </c>
      <c r="V772" s="253">
        <v>9.37</v>
      </c>
      <c r="W772" s="566">
        <v>0</v>
      </c>
      <c r="X772" s="567">
        <v>0</v>
      </c>
      <c r="Y772" s="568">
        <v>0.1</v>
      </c>
    </row>
    <row r="773" spans="1:25" s="157" customFormat="1" ht="22.5">
      <c r="A773" s="477"/>
      <c r="B773" s="411"/>
      <c r="C773" s="411"/>
      <c r="D773" s="411"/>
      <c r="E773" s="411"/>
      <c r="F773" s="420"/>
      <c r="G773" s="417"/>
      <c r="H773" s="417"/>
      <c r="I773" s="464"/>
      <c r="J773" s="437"/>
      <c r="K773" s="177" t="s">
        <v>1818</v>
      </c>
      <c r="L773" s="243" t="s">
        <v>728</v>
      </c>
      <c r="M773" s="243" t="s">
        <v>549</v>
      </c>
      <c r="N773" s="240" t="s">
        <v>1821</v>
      </c>
      <c r="O773" s="241">
        <v>662</v>
      </c>
      <c r="P773" s="205">
        <v>11</v>
      </c>
      <c r="Q773" s="241" t="s">
        <v>1819</v>
      </c>
      <c r="R773" s="241" t="s">
        <v>2286</v>
      </c>
      <c r="S773" s="206">
        <v>0</v>
      </c>
      <c r="T773" s="243">
        <v>1</v>
      </c>
      <c r="U773" s="243" t="s">
        <v>2722</v>
      </c>
      <c r="V773" s="253">
        <v>9.37</v>
      </c>
      <c r="W773" s="566">
        <v>0</v>
      </c>
      <c r="X773" s="567">
        <v>0</v>
      </c>
      <c r="Y773" s="568">
        <v>0.1</v>
      </c>
    </row>
    <row r="774" spans="1:25" s="157" customFormat="1" ht="68.25" thickBot="1">
      <c r="A774" s="477"/>
      <c r="B774" s="411"/>
      <c r="C774" s="411"/>
      <c r="D774" s="411"/>
      <c r="E774" s="411"/>
      <c r="F774" s="420"/>
      <c r="G774" s="418"/>
      <c r="H774" s="418"/>
      <c r="I774" s="464"/>
      <c r="J774" s="437"/>
      <c r="K774" s="193" t="s">
        <v>1818</v>
      </c>
      <c r="L774" s="185" t="s">
        <v>729</v>
      </c>
      <c r="M774" s="185" t="s">
        <v>1521</v>
      </c>
      <c r="N774" s="294" t="s">
        <v>1822</v>
      </c>
      <c r="O774" s="241">
        <v>662.647</v>
      </c>
      <c r="P774" s="205">
        <v>3</v>
      </c>
      <c r="Q774" s="241" t="s">
        <v>1819</v>
      </c>
      <c r="R774" s="241" t="s">
        <v>2286</v>
      </c>
      <c r="S774" s="206">
        <v>0</v>
      </c>
      <c r="T774" s="185">
        <v>1</v>
      </c>
      <c r="U774" s="185" t="s">
        <v>2722</v>
      </c>
      <c r="V774" s="207">
        <v>9.37</v>
      </c>
      <c r="W774" s="564">
        <v>0</v>
      </c>
      <c r="X774" s="566">
        <v>0</v>
      </c>
      <c r="Y774" s="571">
        <v>0.1</v>
      </c>
    </row>
    <row r="775" spans="1:25" s="157" customFormat="1" ht="34.5" customHeight="1" thickTop="1">
      <c r="A775" s="476" t="s">
        <v>2713</v>
      </c>
      <c r="B775" s="410"/>
      <c r="C775" s="412" t="s">
        <v>1823</v>
      </c>
      <c r="D775" s="410"/>
      <c r="E775" s="412" t="s">
        <v>2715</v>
      </c>
      <c r="F775" s="419" t="s">
        <v>2716</v>
      </c>
      <c r="G775" s="416" t="s">
        <v>2322</v>
      </c>
      <c r="H775" s="416" t="s">
        <v>550</v>
      </c>
      <c r="I775" s="463" t="s">
        <v>1824</v>
      </c>
      <c r="J775" s="436">
        <v>8</v>
      </c>
      <c r="K775" s="177" t="s">
        <v>1818</v>
      </c>
      <c r="L775" s="169" t="s">
        <v>730</v>
      </c>
      <c r="M775" s="169" t="s">
        <v>551</v>
      </c>
      <c r="N775" s="170" t="s">
        <v>2737</v>
      </c>
      <c r="O775" s="201" t="s">
        <v>1823</v>
      </c>
      <c r="P775" s="172">
        <v>1</v>
      </c>
      <c r="Q775" s="201" t="s">
        <v>1819</v>
      </c>
      <c r="R775" s="201" t="s">
        <v>2286</v>
      </c>
      <c r="S775" s="202">
        <v>0</v>
      </c>
      <c r="T775" s="169">
        <v>1</v>
      </c>
      <c r="U775" s="169" t="s">
        <v>2740</v>
      </c>
      <c r="V775" s="175">
        <v>9.37</v>
      </c>
      <c r="W775" s="562">
        <v>0</v>
      </c>
      <c r="X775" s="562">
        <v>0</v>
      </c>
      <c r="Y775" s="563">
        <v>0.6</v>
      </c>
    </row>
    <row r="776" spans="1:25" s="157" customFormat="1" ht="99.75" customHeight="1">
      <c r="A776" s="477"/>
      <c r="B776" s="411"/>
      <c r="C776" s="411"/>
      <c r="D776" s="411"/>
      <c r="E776" s="411"/>
      <c r="F776" s="420"/>
      <c r="G776" s="417"/>
      <c r="H776" s="417"/>
      <c r="I776" s="464"/>
      <c r="J776" s="437"/>
      <c r="K776" s="177" t="s">
        <v>1818</v>
      </c>
      <c r="L776" s="243" t="s">
        <v>731</v>
      </c>
      <c r="M776" s="243" t="s">
        <v>552</v>
      </c>
      <c r="N776" s="379" t="s">
        <v>1714</v>
      </c>
      <c r="O776" s="241" t="s">
        <v>1823</v>
      </c>
      <c r="P776" s="205">
        <v>3</v>
      </c>
      <c r="Q776" s="241" t="s">
        <v>1819</v>
      </c>
      <c r="R776" s="241" t="s">
        <v>2286</v>
      </c>
      <c r="S776" s="206">
        <v>0</v>
      </c>
      <c r="T776" s="243">
        <v>1</v>
      </c>
      <c r="U776" s="243" t="s">
        <v>2722</v>
      </c>
      <c r="V776" s="253">
        <v>9.37</v>
      </c>
      <c r="W776" s="566">
        <v>0</v>
      </c>
      <c r="X776" s="567">
        <v>0</v>
      </c>
      <c r="Y776" s="568">
        <v>0.6</v>
      </c>
    </row>
    <row r="777" spans="1:25" s="157" customFormat="1" ht="34.5" thickBot="1">
      <c r="A777" s="477"/>
      <c r="B777" s="411"/>
      <c r="C777" s="411"/>
      <c r="D777" s="411"/>
      <c r="E777" s="411"/>
      <c r="F777" s="420"/>
      <c r="G777" s="417"/>
      <c r="H777" s="417"/>
      <c r="I777" s="464"/>
      <c r="J777" s="437"/>
      <c r="K777" s="177" t="s">
        <v>1818</v>
      </c>
      <c r="L777" s="185" t="s">
        <v>732</v>
      </c>
      <c r="M777" s="185" t="s">
        <v>553</v>
      </c>
      <c r="N777" s="294" t="s">
        <v>1790</v>
      </c>
      <c r="O777" s="241" t="s">
        <v>1823</v>
      </c>
      <c r="P777" s="205">
        <v>10</v>
      </c>
      <c r="Q777" s="241" t="s">
        <v>1819</v>
      </c>
      <c r="R777" s="241" t="s">
        <v>2286</v>
      </c>
      <c r="S777" s="206">
        <v>0</v>
      </c>
      <c r="T777" s="185">
        <v>1</v>
      </c>
      <c r="U777" s="185" t="s">
        <v>2722</v>
      </c>
      <c r="V777" s="207">
        <v>9.37</v>
      </c>
      <c r="W777" s="564">
        <v>0</v>
      </c>
      <c r="X777" s="566">
        <v>0</v>
      </c>
      <c r="Y777" s="571">
        <v>0.6</v>
      </c>
    </row>
    <row r="778" spans="1:25" s="157" customFormat="1" ht="12.75" thickBot="1" thickTop="1">
      <c r="A778" s="328" t="s">
        <v>1844</v>
      </c>
      <c r="B778" s="329"/>
      <c r="C778" s="329"/>
      <c r="D778" s="329"/>
      <c r="E778" s="329"/>
      <c r="F778" s="330"/>
      <c r="G778" s="331"/>
      <c r="H778" s="331"/>
      <c r="I778" s="333"/>
      <c r="J778" s="332"/>
      <c r="K778" s="334"/>
      <c r="L778" s="335"/>
      <c r="M778" s="335"/>
      <c r="N778" s="337"/>
      <c r="O778" s="330"/>
      <c r="P778" s="336"/>
      <c r="Q778" s="337"/>
      <c r="R778" s="337"/>
      <c r="S778" s="338"/>
      <c r="T778" s="335"/>
      <c r="U778" s="335"/>
      <c r="V778" s="339"/>
      <c r="W778" s="548"/>
      <c r="X778" s="548"/>
      <c r="Y778" s="549"/>
    </row>
    <row r="779" spans="1:25" s="157" customFormat="1" ht="34.5" customHeight="1" thickTop="1">
      <c r="A779" s="480" t="s">
        <v>2713</v>
      </c>
      <c r="B779" s="481"/>
      <c r="C779" s="482">
        <v>668</v>
      </c>
      <c r="D779" s="481"/>
      <c r="E779" s="482" t="s">
        <v>2715</v>
      </c>
      <c r="F779" s="420" t="s">
        <v>2716</v>
      </c>
      <c r="G779" s="416" t="s">
        <v>2337</v>
      </c>
      <c r="H779" s="416" t="s">
        <v>554</v>
      </c>
      <c r="I779" s="470" t="s">
        <v>1825</v>
      </c>
      <c r="J779" s="437">
        <v>2</v>
      </c>
      <c r="K779" s="177">
        <v>1</v>
      </c>
      <c r="L779" s="177" t="s">
        <v>733</v>
      </c>
      <c r="M779" s="177" t="s">
        <v>555</v>
      </c>
      <c r="N779" s="170" t="s">
        <v>2737</v>
      </c>
      <c r="O779" s="239">
        <v>668</v>
      </c>
      <c r="P779" s="172">
        <v>1</v>
      </c>
      <c r="Q779" s="239" t="s">
        <v>1826</v>
      </c>
      <c r="R779" s="239" t="s">
        <v>2286</v>
      </c>
      <c r="S779" s="260">
        <v>163</v>
      </c>
      <c r="T779" s="177">
        <v>1</v>
      </c>
      <c r="U779" s="177" t="s">
        <v>2740</v>
      </c>
      <c r="V779" s="183">
        <v>9.37</v>
      </c>
      <c r="W779" s="564">
        <v>259.6427</v>
      </c>
      <c r="X779" s="564">
        <v>25.96427</v>
      </c>
      <c r="Y779" s="565">
        <v>0.1</v>
      </c>
    </row>
    <row r="780" spans="1:25" s="157" customFormat="1" ht="33.75">
      <c r="A780" s="477"/>
      <c r="B780" s="411"/>
      <c r="C780" s="411"/>
      <c r="D780" s="411"/>
      <c r="E780" s="411"/>
      <c r="F780" s="420"/>
      <c r="G780" s="417"/>
      <c r="H780" s="417"/>
      <c r="I780" s="464"/>
      <c r="J780" s="437"/>
      <c r="K780" s="185">
        <v>1</v>
      </c>
      <c r="L780" s="243" t="s">
        <v>734</v>
      </c>
      <c r="M780" s="243" t="s">
        <v>556</v>
      </c>
      <c r="N780" s="240" t="s">
        <v>1827</v>
      </c>
      <c r="O780" s="241">
        <v>668</v>
      </c>
      <c r="P780" s="205">
        <v>3</v>
      </c>
      <c r="Q780" s="241" t="s">
        <v>1826</v>
      </c>
      <c r="R780" s="241" t="s">
        <v>2286</v>
      </c>
      <c r="S780" s="206">
        <v>163</v>
      </c>
      <c r="T780" s="243">
        <v>1</v>
      </c>
      <c r="U780" s="243" t="s">
        <v>2722</v>
      </c>
      <c r="V780" s="253">
        <v>9.37</v>
      </c>
      <c r="W780" s="566">
        <v>3062.77</v>
      </c>
      <c r="X780" s="567">
        <v>306.277</v>
      </c>
      <c r="Y780" s="568">
        <v>0.1</v>
      </c>
    </row>
    <row r="781" spans="1:25" s="157" customFormat="1" ht="34.5" thickBot="1">
      <c r="A781" s="477"/>
      <c r="B781" s="411"/>
      <c r="C781" s="411"/>
      <c r="D781" s="411"/>
      <c r="E781" s="411"/>
      <c r="F781" s="420"/>
      <c r="G781" s="418"/>
      <c r="H781" s="418"/>
      <c r="I781" s="464"/>
      <c r="J781" s="437"/>
      <c r="K781" s="193">
        <v>1</v>
      </c>
      <c r="L781" s="243" t="s">
        <v>735</v>
      </c>
      <c r="M781" s="243" t="s">
        <v>1522</v>
      </c>
      <c r="N781" s="355" t="s">
        <v>1828</v>
      </c>
      <c r="O781" s="241">
        <v>668</v>
      </c>
      <c r="P781" s="205">
        <v>3</v>
      </c>
      <c r="Q781" s="241" t="s">
        <v>1826</v>
      </c>
      <c r="R781" s="241" t="s">
        <v>2286</v>
      </c>
      <c r="S781" s="206">
        <v>163</v>
      </c>
      <c r="T781" s="243">
        <v>1</v>
      </c>
      <c r="U781" s="243" t="s">
        <v>2722</v>
      </c>
      <c r="V781" s="253">
        <v>9.37</v>
      </c>
      <c r="W781" s="566">
        <v>24559.21</v>
      </c>
      <c r="X781" s="567">
        <v>2455.9210000000003</v>
      </c>
      <c r="Y781" s="568">
        <v>0.1</v>
      </c>
    </row>
    <row r="782" spans="1:25" s="157" customFormat="1" ht="23.25" customHeight="1" thickTop="1">
      <c r="A782" s="476" t="s">
        <v>2713</v>
      </c>
      <c r="B782" s="410"/>
      <c r="C782" s="412">
        <v>669</v>
      </c>
      <c r="D782" s="410"/>
      <c r="E782" s="412" t="s">
        <v>2715</v>
      </c>
      <c r="F782" s="419" t="s">
        <v>2716</v>
      </c>
      <c r="G782" s="416" t="s">
        <v>2283</v>
      </c>
      <c r="H782" s="416" t="s">
        <v>557</v>
      </c>
      <c r="I782" s="463" t="s">
        <v>1830</v>
      </c>
      <c r="J782" s="436">
        <v>3</v>
      </c>
      <c r="K782" s="177">
        <v>1</v>
      </c>
      <c r="L782" s="169" t="s">
        <v>736</v>
      </c>
      <c r="M782" s="169" t="s">
        <v>558</v>
      </c>
      <c r="N782" s="292" t="s">
        <v>2737</v>
      </c>
      <c r="O782" s="201">
        <v>669</v>
      </c>
      <c r="P782" s="172">
        <v>1</v>
      </c>
      <c r="Q782" s="201" t="s">
        <v>1831</v>
      </c>
      <c r="R782" s="201" t="s">
        <v>2286</v>
      </c>
      <c r="S782" s="202">
        <v>163</v>
      </c>
      <c r="T782" s="169">
        <v>1</v>
      </c>
      <c r="U782" s="169" t="s">
        <v>2740</v>
      </c>
      <c r="V782" s="175">
        <v>9.37</v>
      </c>
      <c r="W782" s="562">
        <v>259.6427</v>
      </c>
      <c r="X782" s="562">
        <v>25.96427</v>
      </c>
      <c r="Y782" s="563">
        <v>0.1</v>
      </c>
    </row>
    <row r="783" spans="1:25" s="157" customFormat="1" ht="22.5">
      <c r="A783" s="477"/>
      <c r="B783" s="411"/>
      <c r="C783" s="411"/>
      <c r="D783" s="411"/>
      <c r="E783" s="411"/>
      <c r="F783" s="420"/>
      <c r="G783" s="417"/>
      <c r="H783" s="417"/>
      <c r="I783" s="464"/>
      <c r="J783" s="437"/>
      <c r="K783" s="185">
        <v>1</v>
      </c>
      <c r="L783" s="243" t="s">
        <v>737</v>
      </c>
      <c r="M783" s="243" t="s">
        <v>559</v>
      </c>
      <c r="N783" s="240" t="s">
        <v>1832</v>
      </c>
      <c r="O783" s="241">
        <v>669</v>
      </c>
      <c r="P783" s="205">
        <v>10</v>
      </c>
      <c r="Q783" s="241" t="s">
        <v>1831</v>
      </c>
      <c r="R783" s="241" t="s">
        <v>2286</v>
      </c>
      <c r="S783" s="206">
        <v>163</v>
      </c>
      <c r="T783" s="243">
        <v>1</v>
      </c>
      <c r="U783" s="243" t="s">
        <v>2722</v>
      </c>
      <c r="V783" s="253">
        <v>9.37</v>
      </c>
      <c r="W783" s="566">
        <v>1535.46</v>
      </c>
      <c r="X783" s="567">
        <v>153.54600000000002</v>
      </c>
      <c r="Y783" s="568">
        <v>0.1</v>
      </c>
    </row>
    <row r="784" spans="1:25" s="157" customFormat="1" ht="23.25" thickBot="1">
      <c r="A784" s="478"/>
      <c r="B784" s="479"/>
      <c r="C784" s="479"/>
      <c r="D784" s="479"/>
      <c r="E784" s="479"/>
      <c r="F784" s="420"/>
      <c r="G784" s="418"/>
      <c r="H784" s="418"/>
      <c r="I784" s="465"/>
      <c r="J784" s="437"/>
      <c r="K784" s="192">
        <v>1</v>
      </c>
      <c r="L784" s="243" t="s">
        <v>738</v>
      </c>
      <c r="M784" s="243" t="s">
        <v>1523</v>
      </c>
      <c r="N784" s="203" t="s">
        <v>1833</v>
      </c>
      <c r="O784" s="241">
        <v>669</v>
      </c>
      <c r="P784" s="205">
        <v>3</v>
      </c>
      <c r="Q784" s="241" t="s">
        <v>1831</v>
      </c>
      <c r="R784" s="241" t="s">
        <v>2286</v>
      </c>
      <c r="S784" s="206">
        <v>163</v>
      </c>
      <c r="T784" s="243">
        <v>1</v>
      </c>
      <c r="U784" s="243" t="s">
        <v>2722</v>
      </c>
      <c r="V784" s="253">
        <v>5</v>
      </c>
      <c r="W784" s="566">
        <v>294215</v>
      </c>
      <c r="X784" s="567">
        <v>29421.5</v>
      </c>
      <c r="Y784" s="568">
        <v>0.1</v>
      </c>
    </row>
    <row r="785" spans="1:25" s="157" customFormat="1" ht="23.25" customHeight="1" thickTop="1">
      <c r="A785" s="476" t="s">
        <v>2713</v>
      </c>
      <c r="B785" s="410"/>
      <c r="C785" s="412">
        <v>670</v>
      </c>
      <c r="D785" s="410"/>
      <c r="E785" s="412" t="s">
        <v>2715</v>
      </c>
      <c r="F785" s="419" t="s">
        <v>2716</v>
      </c>
      <c r="G785" s="416" t="s">
        <v>2303</v>
      </c>
      <c r="H785" s="416" t="s">
        <v>560</v>
      </c>
      <c r="I785" s="463" t="s">
        <v>1834</v>
      </c>
      <c r="J785" s="436">
        <v>8</v>
      </c>
      <c r="K785" s="169">
        <v>1</v>
      </c>
      <c r="L785" s="169" t="s">
        <v>739</v>
      </c>
      <c r="M785" s="169" t="s">
        <v>561</v>
      </c>
      <c r="N785" s="170" t="s">
        <v>2737</v>
      </c>
      <c r="O785" s="201">
        <v>670</v>
      </c>
      <c r="P785" s="172">
        <v>1</v>
      </c>
      <c r="Q785" s="201" t="s">
        <v>1835</v>
      </c>
      <c r="R785" s="201" t="s">
        <v>2286</v>
      </c>
      <c r="S785" s="202">
        <v>163</v>
      </c>
      <c r="T785" s="169">
        <v>1</v>
      </c>
      <c r="U785" s="169" t="s">
        <v>2740</v>
      </c>
      <c r="V785" s="175">
        <v>9.37</v>
      </c>
      <c r="W785" s="562">
        <v>259.6427</v>
      </c>
      <c r="X785" s="562">
        <v>25.96427</v>
      </c>
      <c r="Y785" s="563">
        <v>0.1</v>
      </c>
    </row>
    <row r="786" spans="1:25" s="157" customFormat="1" ht="22.5">
      <c r="A786" s="477"/>
      <c r="B786" s="411"/>
      <c r="C786" s="411"/>
      <c r="D786" s="411"/>
      <c r="E786" s="411"/>
      <c r="F786" s="420"/>
      <c r="G786" s="417"/>
      <c r="H786" s="417"/>
      <c r="I786" s="464"/>
      <c r="J786" s="437"/>
      <c r="K786" s="185">
        <v>1</v>
      </c>
      <c r="L786" s="243" t="s">
        <v>740</v>
      </c>
      <c r="M786" s="243" t="s">
        <v>562</v>
      </c>
      <c r="N786" s="240" t="s">
        <v>1836</v>
      </c>
      <c r="O786" s="241">
        <v>670</v>
      </c>
      <c r="P786" s="205">
        <v>10</v>
      </c>
      <c r="Q786" s="241" t="s">
        <v>1835</v>
      </c>
      <c r="R786" s="241" t="s">
        <v>2286</v>
      </c>
      <c r="S786" s="206">
        <v>163</v>
      </c>
      <c r="T786" s="243">
        <v>1</v>
      </c>
      <c r="U786" s="243" t="s">
        <v>2722</v>
      </c>
      <c r="V786" s="253">
        <v>9.37</v>
      </c>
      <c r="W786" s="566">
        <v>3874.51</v>
      </c>
      <c r="X786" s="567">
        <v>387.45099999999996</v>
      </c>
      <c r="Y786" s="568">
        <v>0.1</v>
      </c>
    </row>
    <row r="787" spans="1:25" s="157" customFormat="1" ht="23.25" thickBot="1">
      <c r="A787" s="495"/>
      <c r="B787" s="494"/>
      <c r="C787" s="494"/>
      <c r="D787" s="494"/>
      <c r="E787" s="494"/>
      <c r="F787" s="421"/>
      <c r="G787" s="418"/>
      <c r="H787" s="418"/>
      <c r="I787" s="471"/>
      <c r="J787" s="438"/>
      <c r="K787" s="193">
        <v>1</v>
      </c>
      <c r="L787" s="243" t="s">
        <v>741</v>
      </c>
      <c r="M787" s="243" t="s">
        <v>563</v>
      </c>
      <c r="N787" s="203" t="s">
        <v>1837</v>
      </c>
      <c r="O787" s="241">
        <v>670</v>
      </c>
      <c r="P787" s="205">
        <v>10</v>
      </c>
      <c r="Q787" s="241" t="s">
        <v>1835</v>
      </c>
      <c r="R787" s="241" t="s">
        <v>2286</v>
      </c>
      <c r="S787" s="206">
        <v>163</v>
      </c>
      <c r="T787" s="243">
        <v>1</v>
      </c>
      <c r="U787" s="243" t="s">
        <v>2722</v>
      </c>
      <c r="V787" s="253">
        <v>9.37</v>
      </c>
      <c r="W787" s="566">
        <v>26784.16</v>
      </c>
      <c r="X787" s="567">
        <v>16070.496</v>
      </c>
      <c r="Y787" s="568">
        <v>0.6</v>
      </c>
    </row>
    <row r="788" spans="1:25" s="157" customFormat="1" ht="34.5" customHeight="1" thickTop="1">
      <c r="A788" s="476" t="s">
        <v>2713</v>
      </c>
      <c r="B788" s="410"/>
      <c r="C788" s="412" t="s">
        <v>1838</v>
      </c>
      <c r="D788" s="410"/>
      <c r="E788" s="412" t="s">
        <v>2715</v>
      </c>
      <c r="F788" s="419" t="s">
        <v>2716</v>
      </c>
      <c r="G788" s="416" t="s">
        <v>2317</v>
      </c>
      <c r="H788" s="416" t="s">
        <v>570</v>
      </c>
      <c r="I788" s="463" t="s">
        <v>1839</v>
      </c>
      <c r="J788" s="436">
        <v>3</v>
      </c>
      <c r="K788" s="169" t="s">
        <v>1840</v>
      </c>
      <c r="L788" s="169" t="s">
        <v>742</v>
      </c>
      <c r="M788" s="169" t="s">
        <v>571</v>
      </c>
      <c r="N788" s="170" t="s">
        <v>2737</v>
      </c>
      <c r="O788" s="201" t="s">
        <v>1838</v>
      </c>
      <c r="P788" s="172">
        <v>1</v>
      </c>
      <c r="Q788" s="201" t="s">
        <v>1841</v>
      </c>
      <c r="R788" s="201" t="s">
        <v>2286</v>
      </c>
      <c r="S788" s="202">
        <v>15</v>
      </c>
      <c r="T788" s="169">
        <v>1</v>
      </c>
      <c r="U788" s="169" t="s">
        <v>2740</v>
      </c>
      <c r="V788" s="175">
        <v>9.37</v>
      </c>
      <c r="W788" s="562">
        <v>23.8935</v>
      </c>
      <c r="X788" s="562">
        <v>2.38935</v>
      </c>
      <c r="Y788" s="563">
        <v>0.1</v>
      </c>
    </row>
    <row r="789" spans="1:25" s="157" customFormat="1" ht="33.75">
      <c r="A789" s="477"/>
      <c r="B789" s="411"/>
      <c r="C789" s="411"/>
      <c r="D789" s="411"/>
      <c r="E789" s="411"/>
      <c r="F789" s="420"/>
      <c r="G789" s="417"/>
      <c r="H789" s="417"/>
      <c r="I789" s="464"/>
      <c r="J789" s="437"/>
      <c r="K789" s="177" t="s">
        <v>1840</v>
      </c>
      <c r="L789" s="243" t="s">
        <v>743</v>
      </c>
      <c r="M789" s="243" t="s">
        <v>572</v>
      </c>
      <c r="N789" s="240" t="s">
        <v>1832</v>
      </c>
      <c r="O789" s="241" t="s">
        <v>1838</v>
      </c>
      <c r="P789" s="205">
        <v>10</v>
      </c>
      <c r="Q789" s="241" t="s">
        <v>1841</v>
      </c>
      <c r="R789" s="241" t="s">
        <v>2286</v>
      </c>
      <c r="S789" s="206">
        <v>15</v>
      </c>
      <c r="T789" s="243">
        <v>1</v>
      </c>
      <c r="U789" s="243" t="s">
        <v>2722</v>
      </c>
      <c r="V789" s="253">
        <v>9.37</v>
      </c>
      <c r="W789" s="566">
        <v>71.025</v>
      </c>
      <c r="X789" s="567">
        <v>7.1025</v>
      </c>
      <c r="Y789" s="568">
        <v>0.1</v>
      </c>
    </row>
    <row r="790" spans="1:25" s="157" customFormat="1" ht="34.5" thickBot="1">
      <c r="A790" s="477"/>
      <c r="B790" s="411"/>
      <c r="C790" s="411"/>
      <c r="D790" s="411"/>
      <c r="E790" s="411"/>
      <c r="F790" s="420"/>
      <c r="G790" s="417"/>
      <c r="H790" s="417"/>
      <c r="I790" s="464"/>
      <c r="J790" s="437"/>
      <c r="K790" s="177" t="s">
        <v>1840</v>
      </c>
      <c r="L790" s="243" t="s">
        <v>744</v>
      </c>
      <c r="M790" s="243" t="s">
        <v>573</v>
      </c>
      <c r="N790" s="203" t="s">
        <v>1842</v>
      </c>
      <c r="O790" s="241" t="s">
        <v>1838</v>
      </c>
      <c r="P790" s="205">
        <v>3</v>
      </c>
      <c r="Q790" s="241" t="s">
        <v>1841</v>
      </c>
      <c r="R790" s="241" t="s">
        <v>2286</v>
      </c>
      <c r="S790" s="206">
        <v>15</v>
      </c>
      <c r="T790" s="243">
        <v>1</v>
      </c>
      <c r="U790" s="243" t="s">
        <v>2722</v>
      </c>
      <c r="V790" s="253">
        <v>9.37</v>
      </c>
      <c r="W790" s="566">
        <v>27562.2</v>
      </c>
      <c r="X790" s="567">
        <v>2756.22</v>
      </c>
      <c r="Y790" s="568">
        <v>0.1</v>
      </c>
    </row>
    <row r="791" spans="1:25" ht="12.75" thickBot="1" thickTop="1">
      <c r="A791" s="149" t="s">
        <v>116</v>
      </c>
      <c r="B791" s="150"/>
      <c r="C791" s="151"/>
      <c r="D791" s="151"/>
      <c r="E791" s="151"/>
      <c r="F791" s="151"/>
      <c r="G791" s="151"/>
      <c r="H791" s="151"/>
      <c r="I791" s="152"/>
      <c r="J791" s="151"/>
      <c r="K791" s="153"/>
      <c r="L791" s="151"/>
      <c r="M791" s="151"/>
      <c r="N791" s="152"/>
      <c r="O791" s="151"/>
      <c r="P791" s="151"/>
      <c r="Q791" s="152"/>
      <c r="R791" s="152"/>
      <c r="S791" s="154"/>
      <c r="T791" s="154"/>
      <c r="U791" s="155"/>
      <c r="V791" s="156"/>
      <c r="W791" s="546"/>
      <c r="X791" s="546"/>
      <c r="Y791" s="547"/>
    </row>
    <row r="792" spans="1:25" s="157" customFormat="1" ht="34.5" customHeight="1" thickTop="1">
      <c r="A792" s="480" t="s">
        <v>2713</v>
      </c>
      <c r="B792" s="481"/>
      <c r="C792" s="482" t="s">
        <v>1845</v>
      </c>
      <c r="D792" s="481"/>
      <c r="E792" s="482" t="s">
        <v>2715</v>
      </c>
      <c r="F792" s="420" t="s">
        <v>2716</v>
      </c>
      <c r="G792" s="416" t="s">
        <v>2323</v>
      </c>
      <c r="H792" s="416" t="s">
        <v>580</v>
      </c>
      <c r="I792" s="470" t="s">
        <v>1846</v>
      </c>
      <c r="J792" s="437">
        <v>3</v>
      </c>
      <c r="K792" s="177" t="s">
        <v>1593</v>
      </c>
      <c r="L792" s="177" t="s">
        <v>745</v>
      </c>
      <c r="M792" s="177" t="s">
        <v>581</v>
      </c>
      <c r="N792" s="178" t="s">
        <v>2737</v>
      </c>
      <c r="O792" s="239" t="s">
        <v>1845</v>
      </c>
      <c r="P792" s="180">
        <v>1</v>
      </c>
      <c r="Q792" s="239" t="s">
        <v>1847</v>
      </c>
      <c r="R792" s="239" t="s">
        <v>1848</v>
      </c>
      <c r="S792" s="260">
        <v>562</v>
      </c>
      <c r="T792" s="228">
        <v>1</v>
      </c>
      <c r="U792" s="177" t="s">
        <v>2740</v>
      </c>
      <c r="V792" s="183">
        <v>9.37</v>
      </c>
      <c r="W792" s="564">
        <v>895.2098</v>
      </c>
      <c r="X792" s="564">
        <v>89.52098000000001</v>
      </c>
      <c r="Y792" s="565">
        <v>0.1</v>
      </c>
    </row>
    <row r="793" spans="1:25" s="157" customFormat="1" ht="67.5">
      <c r="A793" s="477"/>
      <c r="B793" s="411"/>
      <c r="C793" s="411"/>
      <c r="D793" s="411"/>
      <c r="E793" s="411"/>
      <c r="F793" s="420"/>
      <c r="G793" s="417"/>
      <c r="H793" s="417"/>
      <c r="I793" s="464"/>
      <c r="J793" s="437"/>
      <c r="K793" s="177" t="s">
        <v>1593</v>
      </c>
      <c r="L793" s="243" t="s">
        <v>746</v>
      </c>
      <c r="M793" s="243" t="s">
        <v>582</v>
      </c>
      <c r="N793" s="240" t="s">
        <v>1849</v>
      </c>
      <c r="O793" s="241">
        <v>532</v>
      </c>
      <c r="P793" s="205">
        <v>3</v>
      </c>
      <c r="Q793" s="241" t="s">
        <v>1847</v>
      </c>
      <c r="R793" s="241" t="s">
        <v>1848</v>
      </c>
      <c r="S793" s="206">
        <v>562</v>
      </c>
      <c r="T793" s="252">
        <v>1</v>
      </c>
      <c r="U793" s="243" t="s">
        <v>2722</v>
      </c>
      <c r="V793" s="253">
        <v>9.37</v>
      </c>
      <c r="W793" s="566">
        <v>5878.52</v>
      </c>
      <c r="X793" s="567">
        <v>3527.1119999999996</v>
      </c>
      <c r="Y793" s="583">
        <v>0.6</v>
      </c>
    </row>
    <row r="794" spans="1:25" s="157" customFormat="1" ht="45">
      <c r="A794" s="477"/>
      <c r="B794" s="411"/>
      <c r="C794" s="411"/>
      <c r="D794" s="411"/>
      <c r="E794" s="411"/>
      <c r="F794" s="420"/>
      <c r="G794" s="417"/>
      <c r="H794" s="417"/>
      <c r="I794" s="464"/>
      <c r="J794" s="437"/>
      <c r="K794" s="177" t="s">
        <v>1593</v>
      </c>
      <c r="L794" s="243" t="s">
        <v>747</v>
      </c>
      <c r="M794" s="243" t="s">
        <v>583</v>
      </c>
      <c r="N794" s="240" t="s">
        <v>1850</v>
      </c>
      <c r="O794" s="241">
        <v>532</v>
      </c>
      <c r="P794" s="205">
        <v>10</v>
      </c>
      <c r="Q794" s="241" t="s">
        <v>1847</v>
      </c>
      <c r="R794" s="241" t="s">
        <v>1848</v>
      </c>
      <c r="S794" s="206">
        <v>562</v>
      </c>
      <c r="T794" s="252">
        <v>1</v>
      </c>
      <c r="U794" s="243" t="s">
        <v>2722</v>
      </c>
      <c r="V794" s="253">
        <v>9.37</v>
      </c>
      <c r="W794" s="566">
        <v>21451.54</v>
      </c>
      <c r="X794" s="567">
        <v>2145.154</v>
      </c>
      <c r="Y794" s="568">
        <v>0.1</v>
      </c>
    </row>
    <row r="795" spans="1:25" s="157" customFormat="1" ht="67.5">
      <c r="A795" s="477"/>
      <c r="B795" s="411"/>
      <c r="C795" s="411"/>
      <c r="D795" s="411"/>
      <c r="E795" s="411"/>
      <c r="F795" s="420"/>
      <c r="G795" s="417"/>
      <c r="H795" s="417"/>
      <c r="I795" s="464"/>
      <c r="J795" s="437"/>
      <c r="K795" s="177" t="s">
        <v>1593</v>
      </c>
      <c r="L795" s="243" t="s">
        <v>748</v>
      </c>
      <c r="M795" s="243" t="s">
        <v>1524</v>
      </c>
      <c r="N795" s="240" t="s">
        <v>1851</v>
      </c>
      <c r="O795" s="241">
        <v>554</v>
      </c>
      <c r="P795" s="205">
        <v>10</v>
      </c>
      <c r="Q795" s="241" t="s">
        <v>1852</v>
      </c>
      <c r="R795" s="241" t="s">
        <v>1853</v>
      </c>
      <c r="S795" s="206">
        <v>562</v>
      </c>
      <c r="T795" s="252">
        <v>1</v>
      </c>
      <c r="U795" s="243" t="s">
        <v>2722</v>
      </c>
      <c r="V795" s="253">
        <v>9.37</v>
      </c>
      <c r="W795" s="566">
        <v>11144.46</v>
      </c>
      <c r="X795" s="567">
        <v>6686.6759999999995</v>
      </c>
      <c r="Y795" s="583">
        <v>0.6</v>
      </c>
    </row>
    <row r="796" spans="1:25" s="157" customFormat="1" ht="57" thickBot="1">
      <c r="A796" s="477"/>
      <c r="B796" s="411"/>
      <c r="C796" s="411"/>
      <c r="D796" s="411"/>
      <c r="E796" s="411"/>
      <c r="F796" s="420"/>
      <c r="G796" s="417"/>
      <c r="H796" s="417"/>
      <c r="I796" s="464"/>
      <c r="J796" s="437"/>
      <c r="K796" s="177" t="s">
        <v>1593</v>
      </c>
      <c r="L796" s="243" t="s">
        <v>749</v>
      </c>
      <c r="M796" s="243" t="s">
        <v>1525</v>
      </c>
      <c r="N796" s="240" t="s">
        <v>1854</v>
      </c>
      <c r="O796" s="241">
        <v>561</v>
      </c>
      <c r="P796" s="205">
        <v>10</v>
      </c>
      <c r="Q796" s="195" t="s">
        <v>1855</v>
      </c>
      <c r="R796" s="241" t="s">
        <v>1856</v>
      </c>
      <c r="S796" s="206">
        <v>6</v>
      </c>
      <c r="T796" s="252">
        <v>1</v>
      </c>
      <c r="U796" s="243" t="s">
        <v>2722</v>
      </c>
      <c r="V796" s="253">
        <v>9.37</v>
      </c>
      <c r="W796" s="566">
        <v>118.98</v>
      </c>
      <c r="X796" s="567">
        <v>71.38799999999999</v>
      </c>
      <c r="Y796" s="583">
        <v>0.6</v>
      </c>
    </row>
    <row r="797" spans="1:25" s="157" customFormat="1" ht="23.25" customHeight="1" thickTop="1">
      <c r="A797" s="476" t="s">
        <v>2713</v>
      </c>
      <c r="B797" s="410"/>
      <c r="C797" s="412" t="s">
        <v>1857</v>
      </c>
      <c r="D797" s="410"/>
      <c r="E797" s="412" t="s">
        <v>2715</v>
      </c>
      <c r="F797" s="419" t="s">
        <v>2716</v>
      </c>
      <c r="G797" s="416" t="s">
        <v>2338</v>
      </c>
      <c r="H797" s="416" t="s">
        <v>584</v>
      </c>
      <c r="I797" s="463" t="s">
        <v>1858</v>
      </c>
      <c r="J797" s="436">
        <v>8</v>
      </c>
      <c r="K797" s="169" t="s">
        <v>1593</v>
      </c>
      <c r="L797" s="169" t="s">
        <v>750</v>
      </c>
      <c r="M797" s="169" t="s">
        <v>585</v>
      </c>
      <c r="N797" s="170" t="s">
        <v>2737</v>
      </c>
      <c r="O797" s="201"/>
      <c r="P797" s="172">
        <v>1</v>
      </c>
      <c r="Q797" s="239" t="s">
        <v>1859</v>
      </c>
      <c r="R797" s="201" t="s">
        <v>1860</v>
      </c>
      <c r="S797" s="202">
        <v>281</v>
      </c>
      <c r="T797" s="223">
        <v>1</v>
      </c>
      <c r="U797" s="169" t="s">
        <v>2740</v>
      </c>
      <c r="V797" s="175">
        <v>9.37</v>
      </c>
      <c r="W797" s="562">
        <v>447.6049</v>
      </c>
      <c r="X797" s="562">
        <v>44.760490000000004</v>
      </c>
      <c r="Y797" s="563">
        <v>0.1</v>
      </c>
    </row>
    <row r="798" spans="1:25" s="157" customFormat="1" ht="67.5">
      <c r="A798" s="480"/>
      <c r="B798" s="481"/>
      <c r="C798" s="482"/>
      <c r="D798" s="481"/>
      <c r="E798" s="482"/>
      <c r="F798" s="420"/>
      <c r="G798" s="417"/>
      <c r="H798" s="417"/>
      <c r="I798" s="470"/>
      <c r="J798" s="437"/>
      <c r="K798" s="177" t="s">
        <v>1593</v>
      </c>
      <c r="L798" s="177" t="s">
        <v>751</v>
      </c>
      <c r="M798" s="177" t="s">
        <v>586</v>
      </c>
      <c r="N798" s="178" t="s">
        <v>1861</v>
      </c>
      <c r="O798" s="239" t="s">
        <v>1862</v>
      </c>
      <c r="P798" s="180">
        <v>3</v>
      </c>
      <c r="Q798" s="239" t="s">
        <v>1859</v>
      </c>
      <c r="R798" s="239" t="s">
        <v>1860</v>
      </c>
      <c r="S798" s="260">
        <v>281</v>
      </c>
      <c r="T798" s="228">
        <v>1</v>
      </c>
      <c r="U798" s="177" t="s">
        <v>2722</v>
      </c>
      <c r="V798" s="183">
        <v>9.37</v>
      </c>
      <c r="W798" s="564">
        <v>175759.88</v>
      </c>
      <c r="X798" s="566">
        <v>17575.988</v>
      </c>
      <c r="Y798" s="565">
        <v>0.1</v>
      </c>
    </row>
    <row r="799" spans="1:25" s="157" customFormat="1" ht="101.25">
      <c r="A799" s="480"/>
      <c r="B799" s="481"/>
      <c r="C799" s="482"/>
      <c r="D799" s="481"/>
      <c r="E799" s="482"/>
      <c r="F799" s="420"/>
      <c r="G799" s="417"/>
      <c r="H799" s="417"/>
      <c r="I799" s="470"/>
      <c r="J799" s="437"/>
      <c r="K799" s="177" t="s">
        <v>1593</v>
      </c>
      <c r="L799" s="177" t="s">
        <v>752</v>
      </c>
      <c r="M799" s="177" t="s">
        <v>587</v>
      </c>
      <c r="N799" s="178" t="s">
        <v>1863</v>
      </c>
      <c r="O799" s="239">
        <v>553</v>
      </c>
      <c r="P799" s="180">
        <v>10</v>
      </c>
      <c r="Q799" s="239" t="s">
        <v>1864</v>
      </c>
      <c r="R799" s="239" t="s">
        <v>1865</v>
      </c>
      <c r="S799" s="260">
        <v>3</v>
      </c>
      <c r="T799" s="228">
        <v>1</v>
      </c>
      <c r="U799" s="177" t="s">
        <v>2740</v>
      </c>
      <c r="V799" s="183">
        <v>9.37</v>
      </c>
      <c r="W799" s="564">
        <v>28.11</v>
      </c>
      <c r="X799" s="566">
        <v>2.811</v>
      </c>
      <c r="Y799" s="565">
        <v>0.1</v>
      </c>
    </row>
    <row r="800" spans="1:25" s="157" customFormat="1" ht="67.5">
      <c r="A800" s="480"/>
      <c r="B800" s="481"/>
      <c r="C800" s="482"/>
      <c r="D800" s="481"/>
      <c r="E800" s="482"/>
      <c r="F800" s="420"/>
      <c r="G800" s="417"/>
      <c r="H800" s="417"/>
      <c r="I800" s="470"/>
      <c r="J800" s="437"/>
      <c r="K800" s="177" t="s">
        <v>1593</v>
      </c>
      <c r="L800" s="177" t="s">
        <v>753</v>
      </c>
      <c r="M800" s="177" t="s">
        <v>1526</v>
      </c>
      <c r="N800" s="178" t="s">
        <v>1866</v>
      </c>
      <c r="O800" s="239">
        <v>535.537</v>
      </c>
      <c r="P800" s="180">
        <v>10</v>
      </c>
      <c r="Q800" s="239" t="s">
        <v>1859</v>
      </c>
      <c r="R800" s="239" t="s">
        <v>1860</v>
      </c>
      <c r="S800" s="260">
        <v>281</v>
      </c>
      <c r="T800" s="228">
        <v>1</v>
      </c>
      <c r="U800" s="177" t="s">
        <v>2722</v>
      </c>
      <c r="V800" s="183">
        <v>9.37</v>
      </c>
      <c r="W800" s="564">
        <v>34866.48</v>
      </c>
      <c r="X800" s="566">
        <v>3486.6479999999997</v>
      </c>
      <c r="Y800" s="565">
        <v>0.1</v>
      </c>
    </row>
    <row r="801" spans="1:25" s="157" customFormat="1" ht="45">
      <c r="A801" s="480"/>
      <c r="B801" s="481"/>
      <c r="C801" s="482"/>
      <c r="D801" s="481"/>
      <c r="E801" s="482"/>
      <c r="F801" s="420"/>
      <c r="G801" s="417"/>
      <c r="H801" s="417"/>
      <c r="I801" s="470"/>
      <c r="J801" s="437"/>
      <c r="K801" s="177" t="s">
        <v>1593</v>
      </c>
      <c r="L801" s="177" t="s">
        <v>754</v>
      </c>
      <c r="M801" s="177" t="s">
        <v>1527</v>
      </c>
      <c r="N801" s="178" t="s">
        <v>1867</v>
      </c>
      <c r="O801" s="239">
        <v>535.537</v>
      </c>
      <c r="P801" s="180">
        <v>10</v>
      </c>
      <c r="Q801" s="239" t="s">
        <v>1859</v>
      </c>
      <c r="R801" s="239" t="s">
        <v>1860</v>
      </c>
      <c r="S801" s="260">
        <v>281</v>
      </c>
      <c r="T801" s="228">
        <v>1</v>
      </c>
      <c r="U801" s="177" t="s">
        <v>2722</v>
      </c>
      <c r="V801" s="183">
        <v>9.37</v>
      </c>
      <c r="W801" s="564">
        <v>198481.54</v>
      </c>
      <c r="X801" s="566">
        <v>19848.154000000002</v>
      </c>
      <c r="Y801" s="565">
        <v>0.1</v>
      </c>
    </row>
    <row r="802" spans="1:25" s="157" customFormat="1" ht="53.25" customHeight="1">
      <c r="A802" s="477"/>
      <c r="B802" s="411"/>
      <c r="C802" s="411"/>
      <c r="D802" s="411"/>
      <c r="E802" s="411"/>
      <c r="F802" s="420"/>
      <c r="G802" s="417"/>
      <c r="H802" s="417"/>
      <c r="I802" s="464"/>
      <c r="J802" s="437"/>
      <c r="K802" s="177" t="s">
        <v>1593</v>
      </c>
      <c r="L802" s="243" t="s">
        <v>755</v>
      </c>
      <c r="M802" s="243" t="s">
        <v>1528</v>
      </c>
      <c r="N802" s="240" t="s">
        <v>2276</v>
      </c>
      <c r="O802" s="241" t="s">
        <v>1868</v>
      </c>
      <c r="P802" s="205">
        <v>4</v>
      </c>
      <c r="Q802" s="241" t="s">
        <v>1859</v>
      </c>
      <c r="R802" s="241" t="s">
        <v>1860</v>
      </c>
      <c r="S802" s="206">
        <v>281</v>
      </c>
      <c r="T802" s="252">
        <v>1</v>
      </c>
      <c r="U802" s="243" t="s">
        <v>2722</v>
      </c>
      <c r="V802" s="253">
        <v>9.37</v>
      </c>
      <c r="W802" s="566">
        <v>48834.99</v>
      </c>
      <c r="X802" s="567">
        <v>29300.994</v>
      </c>
      <c r="Y802" s="568">
        <v>0.6</v>
      </c>
    </row>
    <row r="803" spans="1:25" s="157" customFormat="1" ht="112.5">
      <c r="A803" s="477"/>
      <c r="B803" s="411"/>
      <c r="C803" s="411"/>
      <c r="D803" s="411"/>
      <c r="E803" s="411"/>
      <c r="F803" s="420"/>
      <c r="G803" s="417"/>
      <c r="H803" s="417"/>
      <c r="I803" s="464"/>
      <c r="J803" s="437"/>
      <c r="K803" s="177" t="s">
        <v>1593</v>
      </c>
      <c r="L803" s="243" t="s">
        <v>756</v>
      </c>
      <c r="M803" s="243" t="s">
        <v>1529</v>
      </c>
      <c r="N803" s="178" t="s">
        <v>1869</v>
      </c>
      <c r="O803" s="241">
        <v>537</v>
      </c>
      <c r="P803" s="205">
        <v>3</v>
      </c>
      <c r="Q803" s="241" t="s">
        <v>6</v>
      </c>
      <c r="R803" s="241" t="s">
        <v>7</v>
      </c>
      <c r="S803" s="206">
        <v>56</v>
      </c>
      <c r="T803" s="252">
        <v>1</v>
      </c>
      <c r="U803" s="243" t="s">
        <v>2722</v>
      </c>
      <c r="V803" s="253">
        <v>9.37</v>
      </c>
      <c r="W803" s="566">
        <v>1052.24</v>
      </c>
      <c r="X803" s="567">
        <v>105.224</v>
      </c>
      <c r="Y803" s="568">
        <v>0.1</v>
      </c>
    </row>
    <row r="804" spans="1:25" s="157" customFormat="1" ht="22.5">
      <c r="A804" s="477"/>
      <c r="B804" s="411"/>
      <c r="C804" s="411"/>
      <c r="D804" s="411"/>
      <c r="E804" s="411"/>
      <c r="F804" s="420"/>
      <c r="G804" s="417"/>
      <c r="H804" s="417"/>
      <c r="I804" s="464"/>
      <c r="J804" s="437"/>
      <c r="K804" s="177" t="s">
        <v>1593</v>
      </c>
      <c r="L804" s="243" t="s">
        <v>757</v>
      </c>
      <c r="M804" s="243" t="s">
        <v>1530</v>
      </c>
      <c r="N804" s="178" t="s">
        <v>8</v>
      </c>
      <c r="O804" s="241">
        <v>538</v>
      </c>
      <c r="P804" s="205">
        <v>11</v>
      </c>
      <c r="Q804" s="241" t="s">
        <v>6</v>
      </c>
      <c r="R804" s="241" t="s">
        <v>7</v>
      </c>
      <c r="S804" s="206">
        <v>56</v>
      </c>
      <c r="T804" s="252">
        <v>1</v>
      </c>
      <c r="U804" s="243" t="s">
        <v>2722</v>
      </c>
      <c r="V804" s="253">
        <v>9.37</v>
      </c>
      <c r="W804" s="566">
        <v>1052.24</v>
      </c>
      <c r="X804" s="567">
        <v>105.224</v>
      </c>
      <c r="Y804" s="568">
        <v>0.1</v>
      </c>
    </row>
    <row r="805" spans="1:25" s="157" customFormat="1" ht="101.25">
      <c r="A805" s="477"/>
      <c r="B805" s="411"/>
      <c r="C805" s="411"/>
      <c r="D805" s="411"/>
      <c r="E805" s="411"/>
      <c r="F805" s="420"/>
      <c r="G805" s="417"/>
      <c r="H805" s="417"/>
      <c r="I805" s="464"/>
      <c r="J805" s="437"/>
      <c r="K805" s="177" t="s">
        <v>1593</v>
      </c>
      <c r="L805" s="243" t="s">
        <v>758</v>
      </c>
      <c r="M805" s="243" t="s">
        <v>1531</v>
      </c>
      <c r="N805" s="178" t="s">
        <v>9</v>
      </c>
      <c r="O805" s="241">
        <v>538</v>
      </c>
      <c r="P805" s="205">
        <v>3</v>
      </c>
      <c r="Q805" s="241" t="s">
        <v>6</v>
      </c>
      <c r="R805" s="241" t="s">
        <v>7</v>
      </c>
      <c r="S805" s="206">
        <v>56</v>
      </c>
      <c r="T805" s="252">
        <v>1</v>
      </c>
      <c r="U805" s="243" t="s">
        <v>2722</v>
      </c>
      <c r="V805" s="253">
        <v>9.37</v>
      </c>
      <c r="W805" s="566">
        <v>5335.68</v>
      </c>
      <c r="X805" s="567">
        <v>533.5680000000001</v>
      </c>
      <c r="Y805" s="568">
        <v>0.1</v>
      </c>
    </row>
    <row r="806" spans="1:25" s="157" customFormat="1" ht="22.5">
      <c r="A806" s="477"/>
      <c r="B806" s="411"/>
      <c r="C806" s="411"/>
      <c r="D806" s="411"/>
      <c r="E806" s="411"/>
      <c r="F806" s="420"/>
      <c r="G806" s="417"/>
      <c r="H806" s="417"/>
      <c r="I806" s="464"/>
      <c r="J806" s="437"/>
      <c r="K806" s="177" t="s">
        <v>1593</v>
      </c>
      <c r="L806" s="243" t="s">
        <v>759</v>
      </c>
      <c r="M806" s="243" t="s">
        <v>1532</v>
      </c>
      <c r="N806" s="178" t="s">
        <v>1885</v>
      </c>
      <c r="O806" s="241">
        <v>538</v>
      </c>
      <c r="P806" s="205">
        <v>3</v>
      </c>
      <c r="Q806" s="241" t="s">
        <v>6</v>
      </c>
      <c r="R806" s="241" t="s">
        <v>7</v>
      </c>
      <c r="S806" s="206">
        <v>56</v>
      </c>
      <c r="T806" s="252">
        <v>1</v>
      </c>
      <c r="U806" s="243" t="s">
        <v>2722</v>
      </c>
      <c r="V806" s="253">
        <v>9.37</v>
      </c>
      <c r="W806" s="566">
        <v>39555.04</v>
      </c>
      <c r="X806" s="567">
        <v>3955.5040000000004</v>
      </c>
      <c r="Y806" s="568">
        <v>0.1</v>
      </c>
    </row>
    <row r="807" spans="1:25" s="157" customFormat="1" ht="23.25" thickBot="1">
      <c r="A807" s="478"/>
      <c r="B807" s="479"/>
      <c r="C807" s="479"/>
      <c r="D807" s="479"/>
      <c r="E807" s="479"/>
      <c r="F807" s="420"/>
      <c r="G807" s="418"/>
      <c r="H807" s="418"/>
      <c r="I807" s="465"/>
      <c r="J807" s="437"/>
      <c r="K807" s="224" t="s">
        <v>1593</v>
      </c>
      <c r="L807" s="192" t="s">
        <v>760</v>
      </c>
      <c r="M807" s="192" t="s">
        <v>1533</v>
      </c>
      <c r="N807" s="262" t="s">
        <v>2276</v>
      </c>
      <c r="O807" s="263">
        <v>536.537</v>
      </c>
      <c r="P807" s="264">
        <v>10</v>
      </c>
      <c r="Q807" s="263" t="s">
        <v>10</v>
      </c>
      <c r="R807" s="195" t="s">
        <v>7</v>
      </c>
      <c r="S807" s="289">
        <v>56</v>
      </c>
      <c r="T807" s="265">
        <v>1</v>
      </c>
      <c r="U807" s="192" t="s">
        <v>2722</v>
      </c>
      <c r="V807" s="266">
        <v>9.37</v>
      </c>
      <c r="W807" s="590">
        <v>9204.72</v>
      </c>
      <c r="X807" s="567">
        <v>5522.831999999999</v>
      </c>
      <c r="Y807" s="591">
        <v>0.6</v>
      </c>
    </row>
    <row r="808" spans="1:25" s="157" customFormat="1" ht="34.5" customHeight="1" thickTop="1">
      <c r="A808" s="476" t="s">
        <v>2713</v>
      </c>
      <c r="B808" s="410"/>
      <c r="C808" s="412">
        <v>545.546</v>
      </c>
      <c r="D808" s="410"/>
      <c r="E808" s="412" t="s">
        <v>2715</v>
      </c>
      <c r="F808" s="419" t="s">
        <v>2716</v>
      </c>
      <c r="G808" s="416" t="s">
        <v>2352</v>
      </c>
      <c r="H808" s="416" t="s">
        <v>588</v>
      </c>
      <c r="I808" s="463" t="s">
        <v>11</v>
      </c>
      <c r="J808" s="436">
        <v>3</v>
      </c>
      <c r="K808" s="169" t="s">
        <v>1593</v>
      </c>
      <c r="L808" s="169" t="s">
        <v>761</v>
      </c>
      <c r="M808" s="169" t="s">
        <v>589</v>
      </c>
      <c r="N808" s="170" t="s">
        <v>2737</v>
      </c>
      <c r="O808" s="201">
        <v>545.546</v>
      </c>
      <c r="P808" s="172">
        <v>1</v>
      </c>
      <c r="Q808" s="201" t="s">
        <v>12</v>
      </c>
      <c r="R808" s="239" t="s">
        <v>1860</v>
      </c>
      <c r="S808" s="202">
        <v>281</v>
      </c>
      <c r="T808" s="223">
        <v>1</v>
      </c>
      <c r="U808" s="169" t="s">
        <v>2740</v>
      </c>
      <c r="V808" s="175">
        <v>9.37</v>
      </c>
      <c r="W808" s="562">
        <v>447.6049</v>
      </c>
      <c r="X808" s="562">
        <v>44.760490000000004</v>
      </c>
      <c r="Y808" s="563">
        <v>0.1</v>
      </c>
    </row>
    <row r="809" spans="1:25" s="157" customFormat="1" ht="56.25">
      <c r="A809" s="477"/>
      <c r="B809" s="411"/>
      <c r="C809" s="411"/>
      <c r="D809" s="411"/>
      <c r="E809" s="411"/>
      <c r="F809" s="420"/>
      <c r="G809" s="417"/>
      <c r="H809" s="417"/>
      <c r="I809" s="464"/>
      <c r="J809" s="437"/>
      <c r="K809" s="177" t="s">
        <v>1593</v>
      </c>
      <c r="L809" s="243" t="s">
        <v>762</v>
      </c>
      <c r="M809" s="243" t="s">
        <v>590</v>
      </c>
      <c r="N809" s="240" t="s">
        <v>11</v>
      </c>
      <c r="O809" s="241">
        <v>545</v>
      </c>
      <c r="P809" s="205">
        <v>3</v>
      </c>
      <c r="Q809" s="241" t="s">
        <v>12</v>
      </c>
      <c r="R809" s="239" t="s">
        <v>1860</v>
      </c>
      <c r="S809" s="206">
        <v>281</v>
      </c>
      <c r="T809" s="252">
        <v>1</v>
      </c>
      <c r="U809" s="243" t="s">
        <v>2722</v>
      </c>
      <c r="V809" s="253">
        <v>9.37</v>
      </c>
      <c r="W809" s="566">
        <v>42268.02</v>
      </c>
      <c r="X809" s="567">
        <v>4226.802</v>
      </c>
      <c r="Y809" s="568">
        <v>0.1</v>
      </c>
    </row>
    <row r="810" spans="1:25" s="157" customFormat="1" ht="45">
      <c r="A810" s="477"/>
      <c r="B810" s="411"/>
      <c r="C810" s="411"/>
      <c r="D810" s="411"/>
      <c r="E810" s="411"/>
      <c r="F810" s="420"/>
      <c r="G810" s="417"/>
      <c r="H810" s="417"/>
      <c r="I810" s="464"/>
      <c r="J810" s="437"/>
      <c r="K810" s="177" t="s">
        <v>1593</v>
      </c>
      <c r="L810" s="185" t="s">
        <v>763</v>
      </c>
      <c r="M810" s="185" t="s">
        <v>591</v>
      </c>
      <c r="N810" s="203" t="s">
        <v>13</v>
      </c>
      <c r="O810" s="241">
        <v>545</v>
      </c>
      <c r="P810" s="205">
        <v>3</v>
      </c>
      <c r="Q810" s="204" t="s">
        <v>12</v>
      </c>
      <c r="R810" s="239" t="s">
        <v>1860</v>
      </c>
      <c r="S810" s="206">
        <v>281</v>
      </c>
      <c r="T810" s="242">
        <v>1</v>
      </c>
      <c r="U810" s="185" t="s">
        <v>2740</v>
      </c>
      <c r="V810" s="207">
        <v>9.37</v>
      </c>
      <c r="W810" s="566">
        <v>13164.85</v>
      </c>
      <c r="X810" s="566">
        <v>1316.485</v>
      </c>
      <c r="Y810" s="571">
        <v>0.1</v>
      </c>
    </row>
    <row r="811" spans="1:25" s="157" customFormat="1" ht="57" thickBot="1">
      <c r="A811" s="495"/>
      <c r="B811" s="494"/>
      <c r="C811" s="494"/>
      <c r="D811" s="494"/>
      <c r="E811" s="494"/>
      <c r="F811" s="421"/>
      <c r="G811" s="418"/>
      <c r="H811" s="418"/>
      <c r="I811" s="471"/>
      <c r="J811" s="438"/>
      <c r="K811" s="271" t="s">
        <v>1593</v>
      </c>
      <c r="L811" s="193" t="s">
        <v>764</v>
      </c>
      <c r="M811" s="193" t="s">
        <v>1534</v>
      </c>
      <c r="N811" s="281" t="s">
        <v>14</v>
      </c>
      <c r="O811" s="273">
        <v>546</v>
      </c>
      <c r="P811" s="196">
        <v>10</v>
      </c>
      <c r="Q811" s="195" t="s">
        <v>12</v>
      </c>
      <c r="R811" s="239" t="s">
        <v>1860</v>
      </c>
      <c r="S811" s="198">
        <v>281</v>
      </c>
      <c r="T811" s="231">
        <v>1</v>
      </c>
      <c r="U811" s="193" t="s">
        <v>2740</v>
      </c>
      <c r="V811" s="199">
        <v>9.37</v>
      </c>
      <c r="W811" s="594">
        <v>1316.485</v>
      </c>
      <c r="X811" s="569">
        <v>131.64849999999998</v>
      </c>
      <c r="Y811" s="570">
        <v>0.1</v>
      </c>
    </row>
    <row r="812" spans="1:25" s="157" customFormat="1" ht="34.5" thickTop="1">
      <c r="A812" s="476" t="s">
        <v>2236</v>
      </c>
      <c r="B812" s="410"/>
      <c r="C812" s="412">
        <v>555</v>
      </c>
      <c r="D812" s="410"/>
      <c r="E812" s="412" t="s">
        <v>2715</v>
      </c>
      <c r="F812" s="419" t="s">
        <v>2716</v>
      </c>
      <c r="G812" s="416" t="s">
        <v>2358</v>
      </c>
      <c r="H812" s="416" t="s">
        <v>592</v>
      </c>
      <c r="I812" s="463" t="s">
        <v>15</v>
      </c>
      <c r="J812" s="436">
        <v>8</v>
      </c>
      <c r="K812" s="169" t="s">
        <v>1593</v>
      </c>
      <c r="L812" s="169" t="s">
        <v>765</v>
      </c>
      <c r="M812" s="169" t="s">
        <v>593</v>
      </c>
      <c r="N812" s="170" t="s">
        <v>2737</v>
      </c>
      <c r="O812" s="201">
        <v>555</v>
      </c>
      <c r="P812" s="172">
        <v>1</v>
      </c>
      <c r="Q812" s="201" t="s">
        <v>16</v>
      </c>
      <c r="R812" s="239" t="s">
        <v>1860</v>
      </c>
      <c r="S812" s="202">
        <v>281</v>
      </c>
      <c r="T812" s="223">
        <v>1</v>
      </c>
      <c r="U812" s="169" t="s">
        <v>2740</v>
      </c>
      <c r="V812" s="175">
        <v>9.37</v>
      </c>
      <c r="W812" s="562">
        <v>447.6049</v>
      </c>
      <c r="X812" s="562">
        <v>268.56293999999997</v>
      </c>
      <c r="Y812" s="563">
        <v>0.6</v>
      </c>
    </row>
    <row r="813" spans="1:25" s="157" customFormat="1" ht="34.5" thickBot="1">
      <c r="A813" s="478"/>
      <c r="B813" s="479"/>
      <c r="C813" s="479"/>
      <c r="D813" s="479"/>
      <c r="E813" s="479"/>
      <c r="F813" s="420"/>
      <c r="G813" s="418"/>
      <c r="H813" s="418"/>
      <c r="I813" s="465"/>
      <c r="J813" s="437"/>
      <c r="K813" s="224" t="s">
        <v>1593</v>
      </c>
      <c r="L813" s="192" t="s">
        <v>766</v>
      </c>
      <c r="M813" s="192" t="s">
        <v>594</v>
      </c>
      <c r="N813" s="262" t="s">
        <v>2276</v>
      </c>
      <c r="O813" s="263">
        <v>555</v>
      </c>
      <c r="P813" s="264">
        <v>10</v>
      </c>
      <c r="Q813" s="263" t="s">
        <v>16</v>
      </c>
      <c r="R813" s="239" t="s">
        <v>1860</v>
      </c>
      <c r="S813" s="198">
        <v>281</v>
      </c>
      <c r="T813" s="265">
        <v>1</v>
      </c>
      <c r="U813" s="192" t="s">
        <v>2722</v>
      </c>
      <c r="V813" s="266">
        <v>9.37</v>
      </c>
      <c r="W813" s="567">
        <v>30676.77</v>
      </c>
      <c r="X813" s="567">
        <v>18406.061999999998</v>
      </c>
      <c r="Y813" s="591">
        <v>0.6</v>
      </c>
    </row>
    <row r="814" spans="1:25" s="157" customFormat="1" ht="34.5" customHeight="1" thickTop="1">
      <c r="A814" s="476" t="s">
        <v>2713</v>
      </c>
      <c r="B814" s="410"/>
      <c r="C814" s="412">
        <v>560</v>
      </c>
      <c r="D814" s="410"/>
      <c r="E814" s="412" t="s">
        <v>2715</v>
      </c>
      <c r="F814" s="419" t="s">
        <v>2716</v>
      </c>
      <c r="G814" s="416" t="s">
        <v>2366</v>
      </c>
      <c r="H814" s="416" t="s">
        <v>596</v>
      </c>
      <c r="I814" s="463" t="s">
        <v>17</v>
      </c>
      <c r="J814" s="436">
        <v>3</v>
      </c>
      <c r="K814" s="169" t="s">
        <v>1593</v>
      </c>
      <c r="L814" s="169" t="s">
        <v>767</v>
      </c>
      <c r="M814" s="169" t="s">
        <v>597</v>
      </c>
      <c r="N814" s="170" t="s">
        <v>2737</v>
      </c>
      <c r="O814" s="201">
        <v>560</v>
      </c>
      <c r="P814" s="172">
        <v>1</v>
      </c>
      <c r="Q814" s="171" t="s">
        <v>18</v>
      </c>
      <c r="R814" s="171" t="s">
        <v>19</v>
      </c>
      <c r="S814" s="202">
        <v>281</v>
      </c>
      <c r="T814" s="223">
        <v>1</v>
      </c>
      <c r="U814" s="169" t="s">
        <v>2740</v>
      </c>
      <c r="V814" s="175">
        <v>9.37</v>
      </c>
      <c r="W814" s="562">
        <v>447.6049</v>
      </c>
      <c r="X814" s="562">
        <v>44.760490000000004</v>
      </c>
      <c r="Y814" s="563">
        <v>0.1</v>
      </c>
    </row>
    <row r="815" spans="1:25" s="157" customFormat="1" ht="57" thickBot="1">
      <c r="A815" s="478"/>
      <c r="B815" s="479"/>
      <c r="C815" s="479"/>
      <c r="D815" s="479"/>
      <c r="E815" s="479"/>
      <c r="F815" s="420"/>
      <c r="G815" s="417"/>
      <c r="H815" s="417"/>
      <c r="I815" s="465"/>
      <c r="J815" s="437"/>
      <c r="K815" s="224" t="s">
        <v>1593</v>
      </c>
      <c r="L815" s="244" t="s">
        <v>768</v>
      </c>
      <c r="M815" s="244" t="s">
        <v>598</v>
      </c>
      <c r="N815" s="288" t="s">
        <v>20</v>
      </c>
      <c r="O815" s="263">
        <v>560</v>
      </c>
      <c r="P815" s="264">
        <v>10</v>
      </c>
      <c r="Q815" s="263" t="s">
        <v>18</v>
      </c>
      <c r="R815" s="263" t="s">
        <v>19</v>
      </c>
      <c r="S815" s="289">
        <v>281</v>
      </c>
      <c r="T815" s="299">
        <v>1</v>
      </c>
      <c r="U815" s="244" t="s">
        <v>2722</v>
      </c>
      <c r="V815" s="300">
        <v>9.37</v>
      </c>
      <c r="W815" s="567">
        <v>1316.485</v>
      </c>
      <c r="X815" s="567">
        <v>131.64849999999998</v>
      </c>
      <c r="Y815" s="597">
        <v>0.1</v>
      </c>
    </row>
    <row r="816" spans="1:25" s="381" customFormat="1" ht="12" thickBot="1">
      <c r="A816" s="382" t="s">
        <v>117</v>
      </c>
      <c r="B816" s="383"/>
      <c r="C816" s="383"/>
      <c r="D816" s="383"/>
      <c r="E816" s="383"/>
      <c r="F816" s="383"/>
      <c r="G816" s="383"/>
      <c r="H816" s="383"/>
      <c r="I816" s="383"/>
      <c r="J816" s="383"/>
      <c r="K816" s="383"/>
      <c r="L816" s="383"/>
      <c r="M816" s="383"/>
      <c r="N816" s="383"/>
      <c r="O816" s="383"/>
      <c r="P816" s="383"/>
      <c r="Q816" s="383"/>
      <c r="R816" s="383"/>
      <c r="S816" s="383"/>
      <c r="T816" s="383"/>
      <c r="U816" s="383"/>
      <c r="V816" s="383"/>
      <c r="W816" s="631"/>
      <c r="X816" s="631"/>
      <c r="Y816" s="632"/>
    </row>
    <row r="817" spans="1:25" s="157" customFormat="1" ht="22.5" customHeight="1">
      <c r="A817" s="480" t="s">
        <v>2713</v>
      </c>
      <c r="B817" s="481"/>
      <c r="C817" s="408">
        <v>333</v>
      </c>
      <c r="D817" s="420"/>
      <c r="E817" s="482" t="s">
        <v>2715</v>
      </c>
      <c r="F817" s="420" t="s">
        <v>2716</v>
      </c>
      <c r="G817" s="417" t="s">
        <v>2370</v>
      </c>
      <c r="H817" s="417" t="s">
        <v>599</v>
      </c>
      <c r="I817" s="470" t="s">
        <v>21</v>
      </c>
      <c r="J817" s="437">
        <v>2</v>
      </c>
      <c r="K817" s="177">
        <v>5</v>
      </c>
      <c r="L817" s="177" t="s">
        <v>769</v>
      </c>
      <c r="M817" s="177" t="s">
        <v>600</v>
      </c>
      <c r="N817" s="303" t="s">
        <v>2737</v>
      </c>
      <c r="O817" s="283">
        <v>333</v>
      </c>
      <c r="P817" s="180">
        <v>1</v>
      </c>
      <c r="Q817" s="179" t="s">
        <v>22</v>
      </c>
      <c r="R817" s="179" t="s">
        <v>23</v>
      </c>
      <c r="S817" s="188">
        <v>82</v>
      </c>
      <c r="T817" s="228">
        <v>1</v>
      </c>
      <c r="U817" s="177" t="s">
        <v>2740</v>
      </c>
      <c r="V817" s="183">
        <v>9.37</v>
      </c>
      <c r="W817" s="564">
        <v>130.6178</v>
      </c>
      <c r="X817" s="564">
        <v>13.061779999999999</v>
      </c>
      <c r="Y817" s="565">
        <v>0.1</v>
      </c>
    </row>
    <row r="818" spans="1:25" s="157" customFormat="1" ht="22.5">
      <c r="A818" s="480"/>
      <c r="B818" s="481"/>
      <c r="C818" s="408"/>
      <c r="D818" s="420"/>
      <c r="E818" s="482"/>
      <c r="F818" s="420"/>
      <c r="G818" s="417"/>
      <c r="H818" s="417"/>
      <c r="I818" s="470"/>
      <c r="J818" s="437"/>
      <c r="K818" s="185">
        <v>5</v>
      </c>
      <c r="L818" s="177" t="s">
        <v>770</v>
      </c>
      <c r="M818" s="177" t="s">
        <v>601</v>
      </c>
      <c r="N818" s="312" t="s">
        <v>1969</v>
      </c>
      <c r="O818" s="204" t="s">
        <v>24</v>
      </c>
      <c r="P818" s="205">
        <v>4</v>
      </c>
      <c r="Q818" s="241" t="s">
        <v>22</v>
      </c>
      <c r="R818" s="241" t="s">
        <v>23</v>
      </c>
      <c r="S818" s="206">
        <v>82</v>
      </c>
      <c r="T818" s="242">
        <v>1</v>
      </c>
      <c r="U818" s="185" t="s">
        <v>2722</v>
      </c>
      <c r="V818" s="207">
        <v>9.37</v>
      </c>
      <c r="W818" s="566">
        <v>10174.56</v>
      </c>
      <c r="X818" s="566">
        <v>1017.456</v>
      </c>
      <c r="Y818" s="571">
        <v>0.1</v>
      </c>
    </row>
    <row r="819" spans="1:25" s="157" customFormat="1" ht="34.5" thickBot="1">
      <c r="A819" s="477"/>
      <c r="B819" s="411"/>
      <c r="C819" s="408"/>
      <c r="D819" s="408"/>
      <c r="E819" s="411"/>
      <c r="F819" s="420"/>
      <c r="G819" s="418"/>
      <c r="H819" s="418"/>
      <c r="I819" s="464"/>
      <c r="J819" s="437"/>
      <c r="K819" s="185">
        <v>5</v>
      </c>
      <c r="L819" s="177" t="s">
        <v>771</v>
      </c>
      <c r="M819" s="177" t="s">
        <v>1535</v>
      </c>
      <c r="N819" s="312" t="s">
        <v>25</v>
      </c>
      <c r="O819" s="273" t="s">
        <v>24</v>
      </c>
      <c r="P819" s="187">
        <v>4</v>
      </c>
      <c r="Q819" s="179" t="s">
        <v>22</v>
      </c>
      <c r="R819" s="179" t="s">
        <v>23</v>
      </c>
      <c r="S819" s="188">
        <v>82</v>
      </c>
      <c r="T819" s="228">
        <v>1</v>
      </c>
      <c r="U819" s="177" t="s">
        <v>2722</v>
      </c>
      <c r="V819" s="183">
        <v>9.37</v>
      </c>
      <c r="W819" s="564">
        <v>57919.88</v>
      </c>
      <c r="X819" s="564">
        <v>5791.988000000001</v>
      </c>
      <c r="Y819" s="565">
        <v>0.1</v>
      </c>
    </row>
    <row r="820" spans="1:25" s="157" customFormat="1" ht="34.5" customHeight="1" thickTop="1">
      <c r="A820" s="476" t="s">
        <v>2713</v>
      </c>
      <c r="B820" s="410"/>
      <c r="C820" s="412">
        <v>334</v>
      </c>
      <c r="D820" s="410"/>
      <c r="E820" s="412" t="s">
        <v>2715</v>
      </c>
      <c r="F820" s="419" t="s">
        <v>2716</v>
      </c>
      <c r="G820" s="416" t="s">
        <v>2376</v>
      </c>
      <c r="H820" s="416" t="s">
        <v>602</v>
      </c>
      <c r="I820" s="463" t="s">
        <v>26</v>
      </c>
      <c r="J820" s="436">
        <v>3</v>
      </c>
      <c r="K820" s="169">
        <v>5</v>
      </c>
      <c r="L820" s="169" t="s">
        <v>772</v>
      </c>
      <c r="M820" s="169" t="s">
        <v>603</v>
      </c>
      <c r="N820" s="292" t="s">
        <v>2737</v>
      </c>
      <c r="O820" s="250">
        <v>334</v>
      </c>
      <c r="P820" s="172">
        <v>1</v>
      </c>
      <c r="Q820" s="201" t="s">
        <v>27</v>
      </c>
      <c r="R820" s="201" t="s">
        <v>28</v>
      </c>
      <c r="S820" s="202">
        <v>14</v>
      </c>
      <c r="T820" s="223">
        <v>1</v>
      </c>
      <c r="U820" s="169" t="s">
        <v>2740</v>
      </c>
      <c r="V820" s="175">
        <v>9.37</v>
      </c>
      <c r="W820" s="562">
        <v>22.3006</v>
      </c>
      <c r="X820" s="562">
        <v>2.23006</v>
      </c>
      <c r="Y820" s="563">
        <v>0.1</v>
      </c>
    </row>
    <row r="821" spans="1:25" s="157" customFormat="1" ht="33.75">
      <c r="A821" s="477"/>
      <c r="B821" s="411"/>
      <c r="C821" s="411"/>
      <c r="D821" s="411"/>
      <c r="E821" s="411"/>
      <c r="F821" s="420"/>
      <c r="G821" s="417"/>
      <c r="H821" s="417"/>
      <c r="I821" s="464"/>
      <c r="J821" s="437"/>
      <c r="K821" s="185">
        <v>5</v>
      </c>
      <c r="L821" s="243" t="s">
        <v>773</v>
      </c>
      <c r="M821" s="243" t="s">
        <v>604</v>
      </c>
      <c r="N821" s="225" t="s">
        <v>29</v>
      </c>
      <c r="O821" s="283">
        <v>334</v>
      </c>
      <c r="P821" s="205">
        <v>10</v>
      </c>
      <c r="Q821" s="241" t="s">
        <v>27</v>
      </c>
      <c r="R821" s="239" t="s">
        <v>28</v>
      </c>
      <c r="S821" s="206">
        <v>14</v>
      </c>
      <c r="T821" s="252">
        <v>1</v>
      </c>
      <c r="U821" s="243" t="s">
        <v>2722</v>
      </c>
      <c r="V821" s="253">
        <v>9.37</v>
      </c>
      <c r="W821" s="566">
        <v>263.06</v>
      </c>
      <c r="X821" s="567">
        <v>26.306</v>
      </c>
      <c r="Y821" s="568">
        <v>0.1</v>
      </c>
    </row>
    <row r="822" spans="1:25" s="157" customFormat="1" ht="34.5" thickBot="1">
      <c r="A822" s="477"/>
      <c r="B822" s="411"/>
      <c r="C822" s="411"/>
      <c r="D822" s="411"/>
      <c r="E822" s="411"/>
      <c r="F822" s="420"/>
      <c r="G822" s="417"/>
      <c r="H822" s="417"/>
      <c r="I822" s="464"/>
      <c r="J822" s="437"/>
      <c r="K822" s="185">
        <v>5</v>
      </c>
      <c r="L822" s="185" t="s">
        <v>774</v>
      </c>
      <c r="M822" s="185" t="s">
        <v>1536</v>
      </c>
      <c r="N822" s="309" t="s">
        <v>30</v>
      </c>
      <c r="O822" s="283">
        <v>334</v>
      </c>
      <c r="P822" s="205">
        <v>3</v>
      </c>
      <c r="Q822" s="204" t="s">
        <v>27</v>
      </c>
      <c r="R822" s="204" t="s">
        <v>28</v>
      </c>
      <c r="S822" s="206">
        <v>14</v>
      </c>
      <c r="T822" s="242">
        <v>1</v>
      </c>
      <c r="U822" s="185" t="s">
        <v>2722</v>
      </c>
      <c r="V822" s="207">
        <v>9.37</v>
      </c>
      <c r="W822" s="566">
        <v>26249.44</v>
      </c>
      <c r="X822" s="566">
        <v>2624.9440000000004</v>
      </c>
      <c r="Y822" s="571">
        <v>0.1</v>
      </c>
    </row>
    <row r="823" spans="1:25" s="157" customFormat="1" ht="34.5" customHeight="1" thickTop="1">
      <c r="A823" s="476" t="s">
        <v>2713</v>
      </c>
      <c r="B823" s="410"/>
      <c r="C823" s="412" t="s">
        <v>31</v>
      </c>
      <c r="D823" s="410"/>
      <c r="E823" s="412" t="s">
        <v>2715</v>
      </c>
      <c r="F823" s="419" t="s">
        <v>2716</v>
      </c>
      <c r="G823" s="416" t="s">
        <v>2386</v>
      </c>
      <c r="H823" s="416" t="s">
        <v>605</v>
      </c>
      <c r="I823" s="463" t="s">
        <v>32</v>
      </c>
      <c r="J823" s="436">
        <v>8</v>
      </c>
      <c r="K823" s="169">
        <v>5</v>
      </c>
      <c r="L823" s="169" t="s">
        <v>775</v>
      </c>
      <c r="M823" s="169" t="s">
        <v>606</v>
      </c>
      <c r="N823" s="292" t="s">
        <v>2737</v>
      </c>
      <c r="O823" s="282" t="s">
        <v>31</v>
      </c>
      <c r="P823" s="172">
        <v>1</v>
      </c>
      <c r="Q823" s="201" t="s">
        <v>33</v>
      </c>
      <c r="R823" s="201" t="s">
        <v>34</v>
      </c>
      <c r="S823" s="202">
        <v>41</v>
      </c>
      <c r="T823" s="223">
        <v>1</v>
      </c>
      <c r="U823" s="169" t="s">
        <v>2740</v>
      </c>
      <c r="V823" s="175">
        <v>9.37</v>
      </c>
      <c r="W823" s="562">
        <v>65.3089</v>
      </c>
      <c r="X823" s="562">
        <v>6.530889999999999</v>
      </c>
      <c r="Y823" s="563">
        <v>0.1</v>
      </c>
    </row>
    <row r="824" spans="1:25" s="157" customFormat="1" ht="34.5" thickBot="1">
      <c r="A824" s="477"/>
      <c r="B824" s="411"/>
      <c r="C824" s="411"/>
      <c r="D824" s="411"/>
      <c r="E824" s="411"/>
      <c r="F824" s="420"/>
      <c r="G824" s="417"/>
      <c r="H824" s="417"/>
      <c r="I824" s="464"/>
      <c r="J824" s="437"/>
      <c r="K824" s="185">
        <v>5</v>
      </c>
      <c r="L824" s="243" t="s">
        <v>776</v>
      </c>
      <c r="M824" s="243" t="s">
        <v>607</v>
      </c>
      <c r="N824" s="304" t="s">
        <v>35</v>
      </c>
      <c r="O824" s="380" t="s">
        <v>31</v>
      </c>
      <c r="P824" s="205">
        <v>3</v>
      </c>
      <c r="Q824" s="241" t="s">
        <v>33</v>
      </c>
      <c r="R824" s="241" t="s">
        <v>34</v>
      </c>
      <c r="S824" s="206">
        <v>41</v>
      </c>
      <c r="T824" s="252">
        <v>1</v>
      </c>
      <c r="U824" s="243" t="s">
        <v>2722</v>
      </c>
      <c r="V824" s="253">
        <v>9.37</v>
      </c>
      <c r="W824" s="566">
        <v>770.39</v>
      </c>
      <c r="X824" s="567">
        <v>77.039</v>
      </c>
      <c r="Y824" s="568">
        <v>0.1</v>
      </c>
    </row>
    <row r="825" spans="1:25" s="157" customFormat="1" ht="23.25" customHeight="1" thickTop="1">
      <c r="A825" s="476" t="s">
        <v>2713</v>
      </c>
      <c r="B825" s="410"/>
      <c r="C825" s="412">
        <v>335</v>
      </c>
      <c r="D825" s="410"/>
      <c r="E825" s="412" t="s">
        <v>2715</v>
      </c>
      <c r="F825" s="419" t="s">
        <v>2716</v>
      </c>
      <c r="G825" s="416" t="s">
        <v>2391</v>
      </c>
      <c r="H825" s="416" t="s">
        <v>615</v>
      </c>
      <c r="I825" s="463" t="s">
        <v>36</v>
      </c>
      <c r="J825" s="436">
        <v>8</v>
      </c>
      <c r="K825" s="169">
        <v>5</v>
      </c>
      <c r="L825" s="169" t="s">
        <v>777</v>
      </c>
      <c r="M825" s="169" t="s">
        <v>616</v>
      </c>
      <c r="N825" s="292" t="s">
        <v>2737</v>
      </c>
      <c r="O825" s="201">
        <v>335</v>
      </c>
      <c r="P825" s="172">
        <v>1</v>
      </c>
      <c r="Q825" s="201" t="s">
        <v>37</v>
      </c>
      <c r="R825" s="171" t="s">
        <v>23</v>
      </c>
      <c r="S825" s="222">
        <v>82</v>
      </c>
      <c r="T825" s="223">
        <v>1</v>
      </c>
      <c r="U825" s="169" t="s">
        <v>2740</v>
      </c>
      <c r="V825" s="175">
        <v>9.37</v>
      </c>
      <c r="W825" s="562">
        <v>130.6178</v>
      </c>
      <c r="X825" s="562">
        <v>78.37068</v>
      </c>
      <c r="Y825" s="563">
        <v>0.6</v>
      </c>
    </row>
    <row r="826" spans="1:25" s="157" customFormat="1" ht="72.75" customHeight="1">
      <c r="A826" s="477"/>
      <c r="B826" s="411"/>
      <c r="C826" s="411"/>
      <c r="D826" s="411"/>
      <c r="E826" s="411"/>
      <c r="F826" s="420"/>
      <c r="G826" s="417"/>
      <c r="H826" s="417"/>
      <c r="I826" s="464"/>
      <c r="J826" s="437"/>
      <c r="K826" s="185">
        <v>5</v>
      </c>
      <c r="L826" s="185" t="s">
        <v>778</v>
      </c>
      <c r="M826" s="185" t="s">
        <v>617</v>
      </c>
      <c r="N826" s="203" t="s">
        <v>38</v>
      </c>
      <c r="O826" s="204">
        <v>335</v>
      </c>
      <c r="P826" s="205">
        <v>6</v>
      </c>
      <c r="Q826" s="204" t="s">
        <v>37</v>
      </c>
      <c r="R826" s="241" t="s">
        <v>23</v>
      </c>
      <c r="S826" s="206">
        <v>82</v>
      </c>
      <c r="T826" s="242">
        <v>1</v>
      </c>
      <c r="U826" s="185" t="s">
        <v>2722</v>
      </c>
      <c r="V826" s="207">
        <v>9.37</v>
      </c>
      <c r="W826" s="566">
        <v>8951.94</v>
      </c>
      <c r="X826" s="566">
        <v>5371.163999999999</v>
      </c>
      <c r="Y826" s="571">
        <v>0.6</v>
      </c>
    </row>
    <row r="827" spans="1:25" s="157" customFormat="1" ht="104.25" customHeight="1">
      <c r="A827" s="477"/>
      <c r="B827" s="411"/>
      <c r="C827" s="411"/>
      <c r="D827" s="411"/>
      <c r="E827" s="411"/>
      <c r="F827" s="420"/>
      <c r="G827" s="417"/>
      <c r="H827" s="417"/>
      <c r="I827" s="464"/>
      <c r="J827" s="437"/>
      <c r="K827" s="185">
        <v>5</v>
      </c>
      <c r="L827" s="185" t="s">
        <v>779</v>
      </c>
      <c r="M827" s="185" t="s">
        <v>618</v>
      </c>
      <c r="N827" s="217" t="s">
        <v>39</v>
      </c>
      <c r="O827" s="204">
        <v>335</v>
      </c>
      <c r="P827" s="205">
        <v>3</v>
      </c>
      <c r="Q827" s="241" t="s">
        <v>40</v>
      </c>
      <c r="R827" s="239" t="s">
        <v>41</v>
      </c>
      <c r="S827" s="260">
        <v>55</v>
      </c>
      <c r="T827" s="242">
        <v>1</v>
      </c>
      <c r="U827" s="185" t="s">
        <v>2722</v>
      </c>
      <c r="V827" s="207">
        <v>9.37</v>
      </c>
      <c r="W827" s="564">
        <v>7065.3</v>
      </c>
      <c r="X827" s="564">
        <v>4239.18</v>
      </c>
      <c r="Y827" s="571">
        <v>0.6</v>
      </c>
    </row>
    <row r="828" spans="1:25" s="157" customFormat="1" ht="72" customHeight="1" thickBot="1">
      <c r="A828" s="477"/>
      <c r="B828" s="411"/>
      <c r="C828" s="411"/>
      <c r="D828" s="411"/>
      <c r="E828" s="411"/>
      <c r="F828" s="420"/>
      <c r="G828" s="417"/>
      <c r="H828" s="417"/>
      <c r="I828" s="464"/>
      <c r="J828" s="437"/>
      <c r="K828" s="185">
        <v>5</v>
      </c>
      <c r="L828" s="185" t="s">
        <v>780</v>
      </c>
      <c r="M828" s="185" t="s">
        <v>1537</v>
      </c>
      <c r="N828" s="217" t="s">
        <v>42</v>
      </c>
      <c r="O828" s="204">
        <v>335</v>
      </c>
      <c r="P828" s="205">
        <v>3</v>
      </c>
      <c r="Q828" s="241" t="s">
        <v>43</v>
      </c>
      <c r="R828" s="241" t="s">
        <v>2326</v>
      </c>
      <c r="S828" s="206">
        <v>1</v>
      </c>
      <c r="T828" s="242">
        <v>1</v>
      </c>
      <c r="U828" s="185" t="s">
        <v>2722</v>
      </c>
      <c r="V828" s="207">
        <v>9.37</v>
      </c>
      <c r="W828" s="564">
        <v>128.21</v>
      </c>
      <c r="X828" s="564">
        <v>76.92599999999999</v>
      </c>
      <c r="Y828" s="571">
        <v>0.6</v>
      </c>
    </row>
    <row r="829" spans="1:25" s="157" customFormat="1" ht="23.25" customHeight="1" thickTop="1">
      <c r="A829" s="476" t="s">
        <v>2713</v>
      </c>
      <c r="B829" s="410"/>
      <c r="C829" s="412">
        <v>336.354</v>
      </c>
      <c r="D829" s="410"/>
      <c r="E829" s="412" t="s">
        <v>2715</v>
      </c>
      <c r="F829" s="419" t="s">
        <v>2716</v>
      </c>
      <c r="G829" s="416" t="s">
        <v>2398</v>
      </c>
      <c r="H829" s="416" t="s">
        <v>619</v>
      </c>
      <c r="I829" s="463" t="s">
        <v>44</v>
      </c>
      <c r="J829" s="436">
        <v>5</v>
      </c>
      <c r="K829" s="169">
        <v>5</v>
      </c>
      <c r="L829" s="169" t="s">
        <v>781</v>
      </c>
      <c r="M829" s="169" t="s">
        <v>620</v>
      </c>
      <c r="N829" s="245" t="s">
        <v>2737</v>
      </c>
      <c r="O829" s="256">
        <v>336.354</v>
      </c>
      <c r="P829" s="258">
        <v>1</v>
      </c>
      <c r="Q829" s="256" t="s">
        <v>45</v>
      </c>
      <c r="R829" s="256" t="s">
        <v>2051</v>
      </c>
      <c r="S829" s="257">
        <f>82*100</f>
        <v>8200</v>
      </c>
      <c r="T829" s="223">
        <v>1</v>
      </c>
      <c r="U829" s="169" t="s">
        <v>2740</v>
      </c>
      <c r="V829" s="175">
        <v>9.37</v>
      </c>
      <c r="W829" s="562">
        <v>13061.78</v>
      </c>
      <c r="X829" s="562">
        <v>1306.178</v>
      </c>
      <c r="Y829" s="563">
        <v>0.1</v>
      </c>
    </row>
    <row r="830" spans="1:25" s="157" customFormat="1" ht="23.25" thickBot="1">
      <c r="A830" s="477"/>
      <c r="B830" s="411"/>
      <c r="C830" s="411"/>
      <c r="D830" s="411"/>
      <c r="E830" s="411"/>
      <c r="F830" s="420"/>
      <c r="G830" s="418"/>
      <c r="H830" s="418"/>
      <c r="I830" s="464"/>
      <c r="J830" s="437"/>
      <c r="K830" s="185">
        <v>5</v>
      </c>
      <c r="L830" s="243" t="s">
        <v>782</v>
      </c>
      <c r="M830" s="243" t="s">
        <v>621</v>
      </c>
      <c r="N830" s="246" t="s">
        <v>46</v>
      </c>
      <c r="O830" s="259">
        <v>336.354</v>
      </c>
      <c r="P830" s="219">
        <v>9</v>
      </c>
      <c r="Q830" s="259" t="s">
        <v>45</v>
      </c>
      <c r="R830" s="212" t="s">
        <v>2051</v>
      </c>
      <c r="S830" s="214">
        <f>82*100</f>
        <v>8200</v>
      </c>
      <c r="T830" s="252">
        <v>1</v>
      </c>
      <c r="U830" s="243" t="s">
        <v>2722</v>
      </c>
      <c r="V830" s="253">
        <v>9.37</v>
      </c>
      <c r="W830" s="566">
        <v>77244</v>
      </c>
      <c r="X830" s="567">
        <v>7724.4</v>
      </c>
      <c r="Y830" s="568">
        <v>0.1</v>
      </c>
    </row>
    <row r="831" spans="1:25" s="157" customFormat="1" ht="45.75" thickTop="1">
      <c r="A831" s="476" t="s">
        <v>2713</v>
      </c>
      <c r="B831" s="410"/>
      <c r="C831" s="412">
        <v>339</v>
      </c>
      <c r="D831" s="410"/>
      <c r="E831" s="412" t="s">
        <v>2715</v>
      </c>
      <c r="F831" s="419" t="s">
        <v>2716</v>
      </c>
      <c r="G831" s="416" t="s">
        <v>2401</v>
      </c>
      <c r="H831" s="416" t="s">
        <v>624</v>
      </c>
      <c r="I831" s="463" t="s">
        <v>47</v>
      </c>
      <c r="J831" s="436">
        <v>8</v>
      </c>
      <c r="K831" s="169">
        <v>5</v>
      </c>
      <c r="L831" s="169" t="s">
        <v>783</v>
      </c>
      <c r="M831" s="169" t="s">
        <v>625</v>
      </c>
      <c r="N831" s="245" t="s">
        <v>2737</v>
      </c>
      <c r="O831" s="201">
        <v>339</v>
      </c>
      <c r="P831" s="172">
        <v>1</v>
      </c>
      <c r="Q831" s="201" t="s">
        <v>48</v>
      </c>
      <c r="R831" s="201" t="s">
        <v>41</v>
      </c>
      <c r="S831" s="202">
        <v>55</v>
      </c>
      <c r="T831" s="223">
        <v>1</v>
      </c>
      <c r="U831" s="169" t="s">
        <v>2740</v>
      </c>
      <c r="V831" s="175">
        <v>9.37</v>
      </c>
      <c r="W831" s="562">
        <v>87.6095</v>
      </c>
      <c r="X831" s="562">
        <v>52.5657</v>
      </c>
      <c r="Y831" s="563">
        <v>0.6</v>
      </c>
    </row>
    <row r="832" spans="1:25" s="157" customFormat="1" ht="84" customHeight="1">
      <c r="A832" s="477"/>
      <c r="B832" s="411"/>
      <c r="C832" s="411"/>
      <c r="D832" s="411"/>
      <c r="E832" s="411"/>
      <c r="F832" s="420"/>
      <c r="G832" s="417"/>
      <c r="H832" s="417"/>
      <c r="I832" s="464"/>
      <c r="J832" s="437"/>
      <c r="K832" s="185">
        <v>5</v>
      </c>
      <c r="L832" s="243" t="s">
        <v>784</v>
      </c>
      <c r="M832" s="243" t="s">
        <v>626</v>
      </c>
      <c r="N832" s="246" t="s">
        <v>49</v>
      </c>
      <c r="O832" s="239">
        <v>339</v>
      </c>
      <c r="P832" s="205">
        <v>6</v>
      </c>
      <c r="Q832" s="241" t="s">
        <v>48</v>
      </c>
      <c r="R832" s="241" t="s">
        <v>41</v>
      </c>
      <c r="S832" s="206">
        <v>55</v>
      </c>
      <c r="T832" s="252">
        <v>1</v>
      </c>
      <c r="U832" s="243" t="s">
        <v>2722</v>
      </c>
      <c r="V832" s="253">
        <v>9.37</v>
      </c>
      <c r="W832" s="566">
        <v>9056.85</v>
      </c>
      <c r="X832" s="567">
        <v>5434.11</v>
      </c>
      <c r="Y832" s="568">
        <v>0.6</v>
      </c>
    </row>
    <row r="833" spans="1:25" s="157" customFormat="1" ht="52.5" customHeight="1" thickBot="1">
      <c r="A833" s="477"/>
      <c r="B833" s="411"/>
      <c r="C833" s="411"/>
      <c r="D833" s="411"/>
      <c r="E833" s="411"/>
      <c r="F833" s="420"/>
      <c r="G833" s="417"/>
      <c r="H833" s="417"/>
      <c r="I833" s="464"/>
      <c r="J833" s="437"/>
      <c r="K833" s="192">
        <v>5</v>
      </c>
      <c r="L833" s="185" t="s">
        <v>785</v>
      </c>
      <c r="M833" s="185" t="s">
        <v>627</v>
      </c>
      <c r="N833" s="246" t="s">
        <v>50</v>
      </c>
      <c r="O833" s="239">
        <v>339</v>
      </c>
      <c r="P833" s="205">
        <v>3</v>
      </c>
      <c r="Q833" s="204" t="s">
        <v>48</v>
      </c>
      <c r="R833" s="204" t="s">
        <v>41</v>
      </c>
      <c r="S833" s="206">
        <v>55</v>
      </c>
      <c r="T833" s="242">
        <v>1</v>
      </c>
      <c r="U833" s="185" t="s">
        <v>2722</v>
      </c>
      <c r="V833" s="207">
        <v>9.37</v>
      </c>
      <c r="W833" s="566">
        <v>9032.1</v>
      </c>
      <c r="X833" s="566">
        <v>5419.26</v>
      </c>
      <c r="Y833" s="571">
        <v>0.6</v>
      </c>
    </row>
    <row r="834" spans="1:25" s="157" customFormat="1" ht="34.5" customHeight="1" thickTop="1">
      <c r="A834" s="476" t="s">
        <v>2713</v>
      </c>
      <c r="B834" s="410"/>
      <c r="C834" s="412">
        <v>345</v>
      </c>
      <c r="D834" s="410"/>
      <c r="E834" s="412" t="s">
        <v>2715</v>
      </c>
      <c r="F834" s="419" t="s">
        <v>2716</v>
      </c>
      <c r="G834" s="416" t="s">
        <v>2404</v>
      </c>
      <c r="H834" s="416" t="s">
        <v>629</v>
      </c>
      <c r="I834" s="463" t="s">
        <v>51</v>
      </c>
      <c r="J834" s="436">
        <v>3</v>
      </c>
      <c r="K834" s="169">
        <v>5</v>
      </c>
      <c r="L834" s="169" t="s">
        <v>786</v>
      </c>
      <c r="M834" s="169" t="s">
        <v>630</v>
      </c>
      <c r="N834" s="170" t="s">
        <v>2737</v>
      </c>
      <c r="O834" s="201">
        <v>345</v>
      </c>
      <c r="P834" s="172">
        <v>1</v>
      </c>
      <c r="Q834" s="201" t="s">
        <v>52</v>
      </c>
      <c r="R834" s="201" t="s">
        <v>28</v>
      </c>
      <c r="S834" s="202">
        <v>14</v>
      </c>
      <c r="T834" s="223">
        <v>1</v>
      </c>
      <c r="U834" s="169" t="s">
        <v>2740</v>
      </c>
      <c r="V834" s="175">
        <v>9.37</v>
      </c>
      <c r="W834" s="562">
        <v>22.3006</v>
      </c>
      <c r="X834" s="562">
        <v>2.23006</v>
      </c>
      <c r="Y834" s="563">
        <v>0.1</v>
      </c>
    </row>
    <row r="835" spans="1:25" s="157" customFormat="1" ht="33.75">
      <c r="A835" s="477"/>
      <c r="B835" s="411"/>
      <c r="C835" s="411"/>
      <c r="D835" s="411"/>
      <c r="E835" s="411"/>
      <c r="F835" s="420"/>
      <c r="G835" s="417"/>
      <c r="H835" s="417"/>
      <c r="I835" s="464"/>
      <c r="J835" s="437"/>
      <c r="K835" s="185">
        <v>5</v>
      </c>
      <c r="L835" s="243" t="s">
        <v>787</v>
      </c>
      <c r="M835" s="243" t="s">
        <v>1538</v>
      </c>
      <c r="N835" s="240" t="s">
        <v>29</v>
      </c>
      <c r="O835" s="204">
        <v>345</v>
      </c>
      <c r="P835" s="205">
        <v>10</v>
      </c>
      <c r="Q835" s="241" t="s">
        <v>52</v>
      </c>
      <c r="R835" s="241" t="s">
        <v>28</v>
      </c>
      <c r="S835" s="206">
        <v>14</v>
      </c>
      <c r="T835" s="252">
        <v>1</v>
      </c>
      <c r="U835" s="243" t="s">
        <v>2722</v>
      </c>
      <c r="V835" s="253">
        <v>9.37</v>
      </c>
      <c r="W835" s="566">
        <v>131.88</v>
      </c>
      <c r="X835" s="567">
        <v>13.188</v>
      </c>
      <c r="Y835" s="568">
        <v>0.1</v>
      </c>
    </row>
    <row r="836" spans="1:25" s="157" customFormat="1" ht="34.5" thickBot="1">
      <c r="A836" s="477"/>
      <c r="B836" s="411"/>
      <c r="C836" s="411"/>
      <c r="D836" s="411"/>
      <c r="E836" s="411"/>
      <c r="F836" s="420"/>
      <c r="G836" s="417"/>
      <c r="H836" s="417"/>
      <c r="I836" s="464"/>
      <c r="J836" s="437"/>
      <c r="K836" s="185">
        <v>5</v>
      </c>
      <c r="L836" s="243" t="s">
        <v>788</v>
      </c>
      <c r="M836" s="243" t="s">
        <v>1539</v>
      </c>
      <c r="N836" s="203" t="s">
        <v>30</v>
      </c>
      <c r="O836" s="204">
        <v>345</v>
      </c>
      <c r="P836" s="205">
        <v>3</v>
      </c>
      <c r="Q836" s="241" t="s">
        <v>52</v>
      </c>
      <c r="R836" s="241" t="s">
        <v>28</v>
      </c>
      <c r="S836" s="206">
        <v>14</v>
      </c>
      <c r="T836" s="252">
        <v>1</v>
      </c>
      <c r="U836" s="243" t="s">
        <v>2722</v>
      </c>
      <c r="V836" s="253">
        <v>9.37</v>
      </c>
      <c r="W836" s="566">
        <v>26249.44</v>
      </c>
      <c r="X836" s="567">
        <v>2624.9440000000004</v>
      </c>
      <c r="Y836" s="568">
        <v>0.1</v>
      </c>
    </row>
    <row r="837" spans="1:25" s="157" customFormat="1" ht="57" thickTop="1">
      <c r="A837" s="476" t="s">
        <v>2713</v>
      </c>
      <c r="B837" s="410"/>
      <c r="C837" s="412">
        <v>346</v>
      </c>
      <c r="D837" s="410"/>
      <c r="E837" s="412" t="s">
        <v>2715</v>
      </c>
      <c r="F837" s="419" t="s">
        <v>2716</v>
      </c>
      <c r="G837" s="416" t="s">
        <v>2414</v>
      </c>
      <c r="H837" s="416" t="s">
        <v>631</v>
      </c>
      <c r="I837" s="463" t="s">
        <v>53</v>
      </c>
      <c r="J837" s="436">
        <v>8</v>
      </c>
      <c r="K837" s="169">
        <v>5</v>
      </c>
      <c r="L837" s="169" t="s">
        <v>789</v>
      </c>
      <c r="M837" s="169" t="s">
        <v>632</v>
      </c>
      <c r="N837" s="170" t="s">
        <v>2737</v>
      </c>
      <c r="O837" s="171">
        <v>346</v>
      </c>
      <c r="P837" s="172">
        <v>1</v>
      </c>
      <c r="Q837" s="171" t="s">
        <v>54</v>
      </c>
      <c r="R837" s="171" t="s">
        <v>2326</v>
      </c>
      <c r="S837" s="222">
        <v>1</v>
      </c>
      <c r="T837" s="223">
        <v>1</v>
      </c>
      <c r="U837" s="169" t="s">
        <v>2740</v>
      </c>
      <c r="V837" s="175">
        <v>9.37</v>
      </c>
      <c r="W837" s="562">
        <v>1.5929</v>
      </c>
      <c r="X837" s="562">
        <v>0.9557399999999999</v>
      </c>
      <c r="Y837" s="563">
        <v>0.6</v>
      </c>
    </row>
    <row r="838" spans="1:25" s="157" customFormat="1" ht="57" thickBot="1">
      <c r="A838" s="478"/>
      <c r="B838" s="479"/>
      <c r="C838" s="479"/>
      <c r="D838" s="479"/>
      <c r="E838" s="479"/>
      <c r="F838" s="420"/>
      <c r="G838" s="418"/>
      <c r="H838" s="418"/>
      <c r="I838" s="465"/>
      <c r="J838" s="437"/>
      <c r="K838" s="192">
        <v>5</v>
      </c>
      <c r="L838" s="224" t="s">
        <v>790</v>
      </c>
      <c r="M838" s="224" t="s">
        <v>633</v>
      </c>
      <c r="N838" s="267" t="s">
        <v>55</v>
      </c>
      <c r="O838" s="270">
        <v>346</v>
      </c>
      <c r="P838" s="269">
        <v>10</v>
      </c>
      <c r="Q838" s="270" t="s">
        <v>54</v>
      </c>
      <c r="R838" s="270" t="s">
        <v>2326</v>
      </c>
      <c r="S838" s="235">
        <v>1</v>
      </c>
      <c r="T838" s="236">
        <v>1</v>
      </c>
      <c r="U838" s="224" t="s">
        <v>2722</v>
      </c>
      <c r="V838" s="237">
        <v>9.37</v>
      </c>
      <c r="W838" s="590">
        <v>99.7</v>
      </c>
      <c r="X838" s="590">
        <v>59.82</v>
      </c>
      <c r="Y838" s="593">
        <v>0.6</v>
      </c>
    </row>
    <row r="839" spans="1:25" s="157" customFormat="1" ht="34.5" customHeight="1" thickTop="1">
      <c r="A839" s="476" t="s">
        <v>2713</v>
      </c>
      <c r="B839" s="410"/>
      <c r="C839" s="412">
        <v>349</v>
      </c>
      <c r="D839" s="410"/>
      <c r="E839" s="412" t="s">
        <v>2715</v>
      </c>
      <c r="F839" s="419" t="s">
        <v>2716</v>
      </c>
      <c r="G839" s="416" t="s">
        <v>2418</v>
      </c>
      <c r="H839" s="416" t="s">
        <v>638</v>
      </c>
      <c r="I839" s="463" t="s">
        <v>56</v>
      </c>
      <c r="J839" s="436">
        <v>14</v>
      </c>
      <c r="K839" s="169">
        <v>5</v>
      </c>
      <c r="L839" s="169" t="s">
        <v>791</v>
      </c>
      <c r="M839" s="169" t="s">
        <v>639</v>
      </c>
      <c r="N839" s="245" t="s">
        <v>2737</v>
      </c>
      <c r="O839" s="173">
        <v>349</v>
      </c>
      <c r="P839" s="258">
        <v>1</v>
      </c>
      <c r="Q839" s="256" t="s">
        <v>57</v>
      </c>
      <c r="R839" s="256" t="s">
        <v>58</v>
      </c>
      <c r="S839" s="202">
        <f>0.1*82*11000</f>
        <v>90200.00000000001</v>
      </c>
      <c r="T839" s="223">
        <v>1</v>
      </c>
      <c r="U839" s="169" t="s">
        <v>2740</v>
      </c>
      <c r="V839" s="175">
        <v>9.37</v>
      </c>
      <c r="W839" s="562">
        <v>143679.58</v>
      </c>
      <c r="X839" s="562">
        <v>14367.958000000002</v>
      </c>
      <c r="Y839" s="563">
        <v>0.1</v>
      </c>
    </row>
    <row r="840" spans="1:25" s="157" customFormat="1" ht="34.5" thickBot="1">
      <c r="A840" s="477"/>
      <c r="B840" s="411"/>
      <c r="C840" s="411"/>
      <c r="D840" s="411"/>
      <c r="E840" s="411"/>
      <c r="F840" s="420"/>
      <c r="G840" s="418"/>
      <c r="H840" s="418"/>
      <c r="I840" s="464"/>
      <c r="J840" s="437"/>
      <c r="K840" s="185">
        <v>5</v>
      </c>
      <c r="L840" s="243" t="s">
        <v>792</v>
      </c>
      <c r="M840" s="243" t="s">
        <v>640</v>
      </c>
      <c r="N840" s="246" t="s">
        <v>59</v>
      </c>
      <c r="O840" s="181">
        <v>349</v>
      </c>
      <c r="P840" s="219">
        <v>3</v>
      </c>
      <c r="Q840" s="259" t="s">
        <v>57</v>
      </c>
      <c r="R840" s="259" t="s">
        <v>58</v>
      </c>
      <c r="S840" s="206">
        <f>0.1*82*11000</f>
        <v>90200.00000000001</v>
      </c>
      <c r="T840" s="252">
        <v>1</v>
      </c>
      <c r="U840" s="243" t="s">
        <v>2722</v>
      </c>
      <c r="V840" s="253">
        <v>9.37</v>
      </c>
      <c r="W840" s="566">
        <v>1694858</v>
      </c>
      <c r="X840" s="567">
        <v>169485.8</v>
      </c>
      <c r="Y840" s="568">
        <v>0.1</v>
      </c>
    </row>
    <row r="841" spans="1:25" s="157" customFormat="1" ht="23.25" customHeight="1" thickTop="1">
      <c r="A841" s="476" t="s">
        <v>2713</v>
      </c>
      <c r="B841" s="410"/>
      <c r="C841" s="412">
        <v>352</v>
      </c>
      <c r="D841" s="410"/>
      <c r="E841" s="412" t="s">
        <v>2715</v>
      </c>
      <c r="F841" s="419" t="s">
        <v>2716</v>
      </c>
      <c r="G841" s="416" t="s">
        <v>2427</v>
      </c>
      <c r="H841" s="416" t="s">
        <v>646</v>
      </c>
      <c r="I841" s="463" t="s">
        <v>60</v>
      </c>
      <c r="J841" s="436">
        <v>8</v>
      </c>
      <c r="K841" s="169">
        <v>5</v>
      </c>
      <c r="L841" s="169" t="s">
        <v>793</v>
      </c>
      <c r="M841" s="169" t="s">
        <v>647</v>
      </c>
      <c r="N841" s="170" t="s">
        <v>2737</v>
      </c>
      <c r="O841" s="171">
        <v>352</v>
      </c>
      <c r="P841" s="172">
        <v>1</v>
      </c>
      <c r="Q841" s="201" t="s">
        <v>61</v>
      </c>
      <c r="R841" s="201" t="s">
        <v>23</v>
      </c>
      <c r="S841" s="202">
        <v>82</v>
      </c>
      <c r="T841" s="223">
        <v>1</v>
      </c>
      <c r="U841" s="169" t="s">
        <v>2740</v>
      </c>
      <c r="V841" s="175">
        <v>9.37</v>
      </c>
      <c r="W841" s="562">
        <v>130.6178</v>
      </c>
      <c r="X841" s="562">
        <v>78.37068</v>
      </c>
      <c r="Y841" s="563">
        <v>0.6</v>
      </c>
    </row>
    <row r="842" spans="1:25" s="157" customFormat="1" ht="74.25" customHeight="1" thickBot="1">
      <c r="A842" s="495"/>
      <c r="B842" s="494"/>
      <c r="C842" s="494"/>
      <c r="D842" s="494"/>
      <c r="E842" s="494"/>
      <c r="F842" s="421"/>
      <c r="G842" s="418"/>
      <c r="H842" s="418"/>
      <c r="I842" s="471"/>
      <c r="J842" s="438"/>
      <c r="K842" s="193">
        <v>5</v>
      </c>
      <c r="L842" s="271" t="s">
        <v>794</v>
      </c>
      <c r="M842" s="271" t="s">
        <v>648</v>
      </c>
      <c r="N842" s="238" t="s">
        <v>62</v>
      </c>
      <c r="O842" s="195">
        <v>352</v>
      </c>
      <c r="P842" s="196">
        <v>6</v>
      </c>
      <c r="Q842" s="273" t="s">
        <v>61</v>
      </c>
      <c r="R842" s="273" t="s">
        <v>23</v>
      </c>
      <c r="S842" s="198">
        <v>82</v>
      </c>
      <c r="T842" s="231">
        <v>1</v>
      </c>
      <c r="U842" s="193" t="s">
        <v>2722</v>
      </c>
      <c r="V842" s="199">
        <v>9.37</v>
      </c>
      <c r="W842" s="569">
        <v>9707.98</v>
      </c>
      <c r="X842" s="569">
        <v>5824.788</v>
      </c>
      <c r="Y842" s="570">
        <v>0.6</v>
      </c>
    </row>
    <row r="843" spans="1:25" s="157" customFormat="1" ht="57" thickTop="1">
      <c r="A843" s="480" t="s">
        <v>2713</v>
      </c>
      <c r="B843" s="481"/>
      <c r="C843" s="482">
        <v>356</v>
      </c>
      <c r="D843" s="481"/>
      <c r="E843" s="482" t="s">
        <v>2715</v>
      </c>
      <c r="F843" s="420" t="s">
        <v>2716</v>
      </c>
      <c r="G843" s="417" t="s">
        <v>2433</v>
      </c>
      <c r="H843" s="417" t="s">
        <v>650</v>
      </c>
      <c r="I843" s="470" t="s">
        <v>63</v>
      </c>
      <c r="J843" s="437">
        <v>6</v>
      </c>
      <c r="K843" s="177">
        <v>5</v>
      </c>
      <c r="L843" s="177" t="s">
        <v>795</v>
      </c>
      <c r="M843" s="177" t="s">
        <v>651</v>
      </c>
      <c r="N843" s="178" t="s">
        <v>2737</v>
      </c>
      <c r="O843" s="239">
        <v>356</v>
      </c>
      <c r="P843" s="180">
        <v>1</v>
      </c>
      <c r="Q843" s="239" t="s">
        <v>64</v>
      </c>
      <c r="R843" s="212" t="s">
        <v>2326</v>
      </c>
      <c r="S843" s="260">
        <v>1</v>
      </c>
      <c r="T843" s="228">
        <v>1</v>
      </c>
      <c r="U843" s="177" t="s">
        <v>2740</v>
      </c>
      <c r="V843" s="183">
        <v>9.37</v>
      </c>
      <c r="W843" s="564">
        <v>1.5929</v>
      </c>
      <c r="X843" s="564">
        <v>0.15929000000000001</v>
      </c>
      <c r="Y843" s="565">
        <v>0.1</v>
      </c>
    </row>
    <row r="844" spans="1:25" s="157" customFormat="1" ht="57" thickBot="1">
      <c r="A844" s="477"/>
      <c r="B844" s="411"/>
      <c r="C844" s="411"/>
      <c r="D844" s="411"/>
      <c r="E844" s="411"/>
      <c r="F844" s="420"/>
      <c r="G844" s="418"/>
      <c r="H844" s="418"/>
      <c r="I844" s="464"/>
      <c r="J844" s="437"/>
      <c r="K844" s="185">
        <v>5</v>
      </c>
      <c r="L844" s="243" t="s">
        <v>796</v>
      </c>
      <c r="M844" s="243" t="s">
        <v>652</v>
      </c>
      <c r="N844" s="240" t="s">
        <v>65</v>
      </c>
      <c r="O844" s="239">
        <v>356</v>
      </c>
      <c r="P844" s="205">
        <v>4</v>
      </c>
      <c r="Q844" s="241" t="s">
        <v>66</v>
      </c>
      <c r="R844" s="241" t="s">
        <v>2326</v>
      </c>
      <c r="S844" s="206">
        <v>1</v>
      </c>
      <c r="T844" s="252">
        <v>1</v>
      </c>
      <c r="U844" s="243" t="s">
        <v>2722</v>
      </c>
      <c r="V844" s="253">
        <v>9.37</v>
      </c>
      <c r="W844" s="566">
        <v>18.79</v>
      </c>
      <c r="X844" s="567">
        <v>1.879</v>
      </c>
      <c r="Y844" s="568">
        <v>0.1</v>
      </c>
    </row>
    <row r="845" spans="1:25" s="157" customFormat="1" ht="23.25" customHeight="1" thickTop="1">
      <c r="A845" s="476" t="s">
        <v>2713</v>
      </c>
      <c r="B845" s="410"/>
      <c r="C845" s="412">
        <v>356</v>
      </c>
      <c r="D845" s="410"/>
      <c r="E845" s="412" t="s">
        <v>2715</v>
      </c>
      <c r="F845" s="419" t="s">
        <v>2716</v>
      </c>
      <c r="G845" s="416" t="s">
        <v>1872</v>
      </c>
      <c r="H845" s="416" t="s">
        <v>654</v>
      </c>
      <c r="I845" s="463" t="s">
        <v>67</v>
      </c>
      <c r="J845" s="436">
        <v>3</v>
      </c>
      <c r="K845" s="169">
        <v>5</v>
      </c>
      <c r="L845" s="169" t="s">
        <v>797</v>
      </c>
      <c r="M845" s="169" t="s">
        <v>655</v>
      </c>
      <c r="N845" s="170" t="s">
        <v>2737</v>
      </c>
      <c r="O845" s="201">
        <v>356</v>
      </c>
      <c r="P845" s="172">
        <v>1</v>
      </c>
      <c r="Q845" s="201" t="s">
        <v>68</v>
      </c>
      <c r="R845" s="201" t="s">
        <v>69</v>
      </c>
      <c r="S845" s="202">
        <v>5</v>
      </c>
      <c r="T845" s="223">
        <v>1</v>
      </c>
      <c r="U845" s="169" t="s">
        <v>2740</v>
      </c>
      <c r="V845" s="175">
        <v>9.37</v>
      </c>
      <c r="W845" s="562">
        <v>7.9645</v>
      </c>
      <c r="X845" s="562">
        <v>0.7964500000000001</v>
      </c>
      <c r="Y845" s="563">
        <v>0.1</v>
      </c>
    </row>
    <row r="846" spans="1:25" s="157" customFormat="1" ht="33.75">
      <c r="A846" s="477"/>
      <c r="B846" s="411"/>
      <c r="C846" s="411"/>
      <c r="D846" s="411"/>
      <c r="E846" s="411"/>
      <c r="F846" s="420"/>
      <c r="G846" s="417"/>
      <c r="H846" s="417"/>
      <c r="I846" s="464"/>
      <c r="J846" s="437"/>
      <c r="K846" s="185">
        <v>5</v>
      </c>
      <c r="L846" s="243" t="s">
        <v>798</v>
      </c>
      <c r="M846" s="243" t="s">
        <v>656</v>
      </c>
      <c r="N846" s="240" t="s">
        <v>29</v>
      </c>
      <c r="O846" s="241">
        <v>356</v>
      </c>
      <c r="P846" s="205">
        <v>10</v>
      </c>
      <c r="Q846" s="241" t="s">
        <v>70</v>
      </c>
      <c r="R846" s="241" t="s">
        <v>69</v>
      </c>
      <c r="S846" s="206">
        <v>5</v>
      </c>
      <c r="T846" s="252">
        <v>1</v>
      </c>
      <c r="U846" s="243" t="s">
        <v>2722</v>
      </c>
      <c r="V846" s="253">
        <v>9.37</v>
      </c>
      <c r="W846" s="566">
        <v>23.675</v>
      </c>
      <c r="X846" s="567">
        <v>2.3675</v>
      </c>
      <c r="Y846" s="568">
        <v>0.1</v>
      </c>
    </row>
    <row r="847" spans="1:25" s="157" customFormat="1" ht="23.25" thickBot="1">
      <c r="A847" s="477"/>
      <c r="B847" s="411"/>
      <c r="C847" s="411"/>
      <c r="D847" s="411"/>
      <c r="E847" s="411"/>
      <c r="F847" s="420"/>
      <c r="G847" s="417"/>
      <c r="H847" s="417"/>
      <c r="I847" s="464"/>
      <c r="J847" s="437"/>
      <c r="K847" s="185">
        <v>5</v>
      </c>
      <c r="L847" s="243" t="s">
        <v>799</v>
      </c>
      <c r="M847" s="243" t="s">
        <v>657</v>
      </c>
      <c r="N847" s="203" t="s">
        <v>30</v>
      </c>
      <c r="O847" s="241">
        <v>356</v>
      </c>
      <c r="P847" s="205">
        <v>3</v>
      </c>
      <c r="Q847" s="241" t="s">
        <v>71</v>
      </c>
      <c r="R847" s="241" t="s">
        <v>69</v>
      </c>
      <c r="S847" s="206">
        <v>5</v>
      </c>
      <c r="T847" s="252">
        <v>1</v>
      </c>
      <c r="U847" s="243" t="s">
        <v>2722</v>
      </c>
      <c r="V847" s="253">
        <v>9.37</v>
      </c>
      <c r="W847" s="566">
        <v>9374.8</v>
      </c>
      <c r="X847" s="567">
        <v>937.48</v>
      </c>
      <c r="Y847" s="568">
        <v>0.1</v>
      </c>
    </row>
    <row r="848" spans="1:25" s="157" customFormat="1" ht="23.25" customHeight="1" thickTop="1">
      <c r="A848" s="476" t="s">
        <v>2713</v>
      </c>
      <c r="B848" s="410"/>
      <c r="C848" s="412" t="s">
        <v>72</v>
      </c>
      <c r="D848" s="410"/>
      <c r="E848" s="412" t="s">
        <v>2715</v>
      </c>
      <c r="F848" s="419" t="s">
        <v>2716</v>
      </c>
      <c r="G848" s="416" t="s">
        <v>1877</v>
      </c>
      <c r="H848" s="416" t="s">
        <v>658</v>
      </c>
      <c r="I848" s="463" t="s">
        <v>73</v>
      </c>
      <c r="J848" s="436">
        <v>8</v>
      </c>
      <c r="K848" s="169">
        <v>5</v>
      </c>
      <c r="L848" s="169" t="s">
        <v>800</v>
      </c>
      <c r="M848" s="169" t="s">
        <v>1540</v>
      </c>
      <c r="N848" s="170" t="s">
        <v>2737</v>
      </c>
      <c r="O848" s="201" t="s">
        <v>72</v>
      </c>
      <c r="P848" s="172">
        <v>1</v>
      </c>
      <c r="Q848" s="201" t="s">
        <v>74</v>
      </c>
      <c r="R848" s="201" t="s">
        <v>41</v>
      </c>
      <c r="S848" s="202">
        <v>55</v>
      </c>
      <c r="T848" s="223">
        <v>1</v>
      </c>
      <c r="U848" s="169" t="s">
        <v>2740</v>
      </c>
      <c r="V848" s="175">
        <v>9.37</v>
      </c>
      <c r="W848" s="562">
        <v>87.6095</v>
      </c>
      <c r="X848" s="562">
        <v>8.76095</v>
      </c>
      <c r="Y848" s="563">
        <v>0.1</v>
      </c>
    </row>
    <row r="849" spans="1:25" s="157" customFormat="1" ht="33.75">
      <c r="A849" s="477"/>
      <c r="B849" s="411"/>
      <c r="C849" s="411"/>
      <c r="D849" s="411"/>
      <c r="E849" s="411"/>
      <c r="F849" s="420"/>
      <c r="G849" s="417"/>
      <c r="H849" s="417"/>
      <c r="I849" s="464"/>
      <c r="J849" s="437"/>
      <c r="K849" s="185">
        <v>5</v>
      </c>
      <c r="L849" s="243" t="s">
        <v>801</v>
      </c>
      <c r="M849" s="243" t="s">
        <v>1541</v>
      </c>
      <c r="N849" s="325" t="s">
        <v>75</v>
      </c>
      <c r="O849" s="241" t="s">
        <v>72</v>
      </c>
      <c r="P849" s="205">
        <v>3</v>
      </c>
      <c r="Q849" s="241" t="s">
        <v>74</v>
      </c>
      <c r="R849" s="241" t="s">
        <v>41</v>
      </c>
      <c r="S849" s="206">
        <v>55</v>
      </c>
      <c r="T849" s="252">
        <v>1</v>
      </c>
      <c r="U849" s="243" t="s">
        <v>2722</v>
      </c>
      <c r="V849" s="253">
        <v>9.37</v>
      </c>
      <c r="W849" s="566">
        <v>1033.45</v>
      </c>
      <c r="X849" s="567">
        <v>103.345</v>
      </c>
      <c r="Y849" s="568">
        <v>0.1</v>
      </c>
    </row>
    <row r="850" spans="1:25" s="157" customFormat="1" ht="67.5">
      <c r="A850" s="477"/>
      <c r="B850" s="411"/>
      <c r="C850" s="411"/>
      <c r="D850" s="411"/>
      <c r="E850" s="411"/>
      <c r="F850" s="420"/>
      <c r="G850" s="417"/>
      <c r="H850" s="417"/>
      <c r="I850" s="464"/>
      <c r="J850" s="437"/>
      <c r="K850" s="185">
        <v>5</v>
      </c>
      <c r="L850" s="243" t="s">
        <v>802</v>
      </c>
      <c r="M850" s="243" t="s">
        <v>1542</v>
      </c>
      <c r="N850" s="240" t="s">
        <v>76</v>
      </c>
      <c r="O850" s="241" t="s">
        <v>72</v>
      </c>
      <c r="P850" s="205">
        <v>3</v>
      </c>
      <c r="Q850" s="241" t="s">
        <v>74</v>
      </c>
      <c r="R850" s="241" t="s">
        <v>41</v>
      </c>
      <c r="S850" s="206">
        <v>55</v>
      </c>
      <c r="T850" s="252">
        <v>1</v>
      </c>
      <c r="U850" s="243" t="s">
        <v>2722</v>
      </c>
      <c r="V850" s="253">
        <v>9.37</v>
      </c>
      <c r="W850" s="566">
        <v>1038.95</v>
      </c>
      <c r="X850" s="567">
        <v>103.895</v>
      </c>
      <c r="Y850" s="568">
        <v>0.1</v>
      </c>
    </row>
    <row r="851" spans="1:25" s="157" customFormat="1" ht="33.75">
      <c r="A851" s="477"/>
      <c r="B851" s="411"/>
      <c r="C851" s="411"/>
      <c r="D851" s="411"/>
      <c r="E851" s="411"/>
      <c r="F851" s="420"/>
      <c r="G851" s="417"/>
      <c r="H851" s="417"/>
      <c r="I851" s="464"/>
      <c r="J851" s="437"/>
      <c r="K851" s="185">
        <v>5</v>
      </c>
      <c r="L851" s="185" t="s">
        <v>803</v>
      </c>
      <c r="M851" s="185" t="s">
        <v>1543</v>
      </c>
      <c r="N851" s="203" t="s">
        <v>62</v>
      </c>
      <c r="O851" s="204" t="s">
        <v>72</v>
      </c>
      <c r="P851" s="205">
        <v>10</v>
      </c>
      <c r="Q851" s="241" t="s">
        <v>74</v>
      </c>
      <c r="R851" s="204" t="s">
        <v>41</v>
      </c>
      <c r="S851" s="206">
        <v>55</v>
      </c>
      <c r="T851" s="242">
        <v>1</v>
      </c>
      <c r="U851" s="185" t="s">
        <v>2722</v>
      </c>
      <c r="V851" s="207">
        <v>9.37</v>
      </c>
      <c r="W851" s="566">
        <v>4478.1</v>
      </c>
      <c r="X851" s="566">
        <v>2686.86</v>
      </c>
      <c r="Y851" s="571">
        <v>0.6</v>
      </c>
    </row>
    <row r="852" spans="1:25" s="157" customFormat="1" ht="34.5" thickBot="1">
      <c r="A852" s="477"/>
      <c r="B852" s="411"/>
      <c r="C852" s="411"/>
      <c r="D852" s="411"/>
      <c r="E852" s="411"/>
      <c r="F852" s="420"/>
      <c r="G852" s="417"/>
      <c r="H852" s="417"/>
      <c r="I852" s="464"/>
      <c r="J852" s="437"/>
      <c r="K852" s="185">
        <v>5</v>
      </c>
      <c r="L852" s="185" t="s">
        <v>804</v>
      </c>
      <c r="M852" s="185" t="s">
        <v>1544</v>
      </c>
      <c r="N852" s="203" t="s">
        <v>77</v>
      </c>
      <c r="O852" s="241" t="s">
        <v>72</v>
      </c>
      <c r="P852" s="205">
        <v>10</v>
      </c>
      <c r="Q852" s="241" t="s">
        <v>74</v>
      </c>
      <c r="R852" s="241" t="s">
        <v>41</v>
      </c>
      <c r="S852" s="206">
        <v>55</v>
      </c>
      <c r="T852" s="242">
        <v>1</v>
      </c>
      <c r="U852" s="185" t="s">
        <v>2740</v>
      </c>
      <c r="V852" s="207">
        <v>9.37</v>
      </c>
      <c r="W852" s="564">
        <v>2099.35</v>
      </c>
      <c r="X852" s="566">
        <v>209.935</v>
      </c>
      <c r="Y852" s="571">
        <v>0.1</v>
      </c>
    </row>
    <row r="853" spans="1:25" s="157" customFormat="1" ht="23.25" customHeight="1" thickTop="1">
      <c r="A853" s="476" t="s">
        <v>2713</v>
      </c>
      <c r="B853" s="410"/>
      <c r="C853" s="412">
        <v>361</v>
      </c>
      <c r="D853" s="410"/>
      <c r="E853" s="412" t="s">
        <v>2715</v>
      </c>
      <c r="F853" s="419" t="s">
        <v>2716</v>
      </c>
      <c r="G853" s="416" t="s">
        <v>1886</v>
      </c>
      <c r="H853" s="416" t="s">
        <v>1692</v>
      </c>
      <c r="I853" s="463" t="s">
        <v>78</v>
      </c>
      <c r="J853" s="436">
        <v>8</v>
      </c>
      <c r="K853" s="169">
        <v>5</v>
      </c>
      <c r="L853" s="169" t="s">
        <v>805</v>
      </c>
      <c r="M853" s="169" t="s">
        <v>659</v>
      </c>
      <c r="N853" s="170" t="s">
        <v>2737</v>
      </c>
      <c r="O853" s="171">
        <v>361</v>
      </c>
      <c r="P853" s="172">
        <v>1</v>
      </c>
      <c r="Q853" s="201" t="s">
        <v>79</v>
      </c>
      <c r="R853" s="201" t="s">
        <v>80</v>
      </c>
      <c r="S853" s="202">
        <v>14</v>
      </c>
      <c r="T853" s="223">
        <v>1</v>
      </c>
      <c r="U853" s="169" t="s">
        <v>2740</v>
      </c>
      <c r="V853" s="175">
        <v>9.37</v>
      </c>
      <c r="W853" s="562">
        <v>22.3006</v>
      </c>
      <c r="X853" s="562">
        <v>13.38036</v>
      </c>
      <c r="Y853" s="563">
        <v>0.6</v>
      </c>
    </row>
    <row r="854" spans="1:25" s="157" customFormat="1" ht="52.5" customHeight="1" thickBot="1">
      <c r="A854" s="477"/>
      <c r="B854" s="411"/>
      <c r="C854" s="411"/>
      <c r="D854" s="411"/>
      <c r="E854" s="411"/>
      <c r="F854" s="420"/>
      <c r="G854" s="417"/>
      <c r="H854" s="417"/>
      <c r="I854" s="464"/>
      <c r="J854" s="437"/>
      <c r="K854" s="185">
        <v>5</v>
      </c>
      <c r="L854" s="243" t="s">
        <v>806</v>
      </c>
      <c r="M854" s="243" t="s">
        <v>660</v>
      </c>
      <c r="N854" s="240" t="s">
        <v>62</v>
      </c>
      <c r="O854" s="179">
        <v>361</v>
      </c>
      <c r="P854" s="205">
        <v>6</v>
      </c>
      <c r="Q854" s="241" t="s">
        <v>79</v>
      </c>
      <c r="R854" s="241" t="s">
        <v>80</v>
      </c>
      <c r="S854" s="206">
        <v>14</v>
      </c>
      <c r="T854" s="252">
        <v>1</v>
      </c>
      <c r="U854" s="243" t="s">
        <v>2722</v>
      </c>
      <c r="V854" s="253">
        <v>9.37</v>
      </c>
      <c r="W854" s="566">
        <v>1160.18</v>
      </c>
      <c r="X854" s="567">
        <v>696.1080000000001</v>
      </c>
      <c r="Y854" s="568">
        <v>0.6</v>
      </c>
    </row>
    <row r="855" spans="1:25" s="157" customFormat="1" ht="23.25" customHeight="1" thickTop="1">
      <c r="A855" s="476" t="s">
        <v>2713</v>
      </c>
      <c r="B855" s="410"/>
      <c r="C855" s="412">
        <v>365</v>
      </c>
      <c r="D855" s="410"/>
      <c r="E855" s="412" t="s">
        <v>2715</v>
      </c>
      <c r="F855" s="419" t="s">
        <v>2716</v>
      </c>
      <c r="G855" s="416" t="s">
        <v>1894</v>
      </c>
      <c r="H855" s="416" t="s">
        <v>1698</v>
      </c>
      <c r="I855" s="463" t="s">
        <v>81</v>
      </c>
      <c r="J855" s="436">
        <v>5</v>
      </c>
      <c r="K855" s="169">
        <v>5</v>
      </c>
      <c r="L855" s="169" t="s">
        <v>807</v>
      </c>
      <c r="M855" s="169" t="s">
        <v>1545</v>
      </c>
      <c r="N855" s="170" t="s">
        <v>2737</v>
      </c>
      <c r="O855" s="201">
        <v>365</v>
      </c>
      <c r="P855" s="172">
        <v>1</v>
      </c>
      <c r="Q855" s="201" t="s">
        <v>82</v>
      </c>
      <c r="R855" s="201" t="s">
        <v>80</v>
      </c>
      <c r="S855" s="202">
        <v>14</v>
      </c>
      <c r="T855" s="223">
        <v>1</v>
      </c>
      <c r="U855" s="169" t="s">
        <v>2740</v>
      </c>
      <c r="V855" s="175">
        <v>9.37</v>
      </c>
      <c r="W855" s="562">
        <v>22.3006</v>
      </c>
      <c r="X855" s="562">
        <v>2.23006</v>
      </c>
      <c r="Y855" s="563">
        <v>0.1</v>
      </c>
    </row>
    <row r="856" spans="1:25" s="157" customFormat="1" ht="33.75">
      <c r="A856" s="477"/>
      <c r="B856" s="411"/>
      <c r="C856" s="411"/>
      <c r="D856" s="411"/>
      <c r="E856" s="411"/>
      <c r="F856" s="420"/>
      <c r="G856" s="417"/>
      <c r="H856" s="417"/>
      <c r="I856" s="464"/>
      <c r="J856" s="437"/>
      <c r="K856" s="185">
        <v>5</v>
      </c>
      <c r="L856" s="243" t="s">
        <v>808</v>
      </c>
      <c r="M856" s="243" t="s">
        <v>1546</v>
      </c>
      <c r="N856" s="240" t="s">
        <v>83</v>
      </c>
      <c r="O856" s="241">
        <v>365</v>
      </c>
      <c r="P856" s="205">
        <v>3</v>
      </c>
      <c r="Q856" s="239" t="s">
        <v>82</v>
      </c>
      <c r="R856" s="241" t="s">
        <v>80</v>
      </c>
      <c r="S856" s="206">
        <v>14</v>
      </c>
      <c r="T856" s="252">
        <v>1</v>
      </c>
      <c r="U856" s="243" t="s">
        <v>2740</v>
      </c>
      <c r="V856" s="253">
        <v>9.37</v>
      </c>
      <c r="W856" s="566">
        <v>131.18</v>
      </c>
      <c r="X856" s="567">
        <v>13.117999999999999</v>
      </c>
      <c r="Y856" s="568">
        <v>0.1</v>
      </c>
    </row>
    <row r="857" spans="1:25" s="157" customFormat="1" ht="56.25">
      <c r="A857" s="477"/>
      <c r="B857" s="411"/>
      <c r="C857" s="411"/>
      <c r="D857" s="411"/>
      <c r="E857" s="411"/>
      <c r="F857" s="420"/>
      <c r="G857" s="417"/>
      <c r="H857" s="417"/>
      <c r="I857" s="464"/>
      <c r="J857" s="437"/>
      <c r="K857" s="185">
        <v>5</v>
      </c>
      <c r="L857" s="243" t="s">
        <v>809</v>
      </c>
      <c r="M857" s="243" t="s">
        <v>1547</v>
      </c>
      <c r="N857" s="240" t="s">
        <v>84</v>
      </c>
      <c r="O857" s="241">
        <v>365</v>
      </c>
      <c r="P857" s="205">
        <v>3</v>
      </c>
      <c r="Q857" s="241" t="s">
        <v>85</v>
      </c>
      <c r="R857" s="241" t="s">
        <v>86</v>
      </c>
      <c r="S857" s="206">
        <v>1</v>
      </c>
      <c r="T857" s="252">
        <v>1</v>
      </c>
      <c r="U857" s="243" t="s">
        <v>2740</v>
      </c>
      <c r="V857" s="253">
        <v>9.37</v>
      </c>
      <c r="W857" s="566">
        <v>9.37</v>
      </c>
      <c r="X857" s="567">
        <v>0.9369999999999999</v>
      </c>
      <c r="Y857" s="568">
        <v>0.1</v>
      </c>
    </row>
    <row r="858" spans="1:25" s="157" customFormat="1" ht="22.5">
      <c r="A858" s="477"/>
      <c r="B858" s="411"/>
      <c r="C858" s="411"/>
      <c r="D858" s="411"/>
      <c r="E858" s="411"/>
      <c r="F858" s="420"/>
      <c r="G858" s="417"/>
      <c r="H858" s="417"/>
      <c r="I858" s="464"/>
      <c r="J858" s="437"/>
      <c r="K858" s="185">
        <v>5</v>
      </c>
      <c r="L858" s="185" t="s">
        <v>810</v>
      </c>
      <c r="M858" s="185" t="s">
        <v>1548</v>
      </c>
      <c r="N858" s="203" t="s">
        <v>87</v>
      </c>
      <c r="O858" s="204">
        <v>365</v>
      </c>
      <c r="P858" s="205">
        <v>10</v>
      </c>
      <c r="Q858" s="239" t="s">
        <v>82</v>
      </c>
      <c r="R858" s="241" t="s">
        <v>86</v>
      </c>
      <c r="S858" s="206">
        <v>1</v>
      </c>
      <c r="T858" s="242">
        <v>1</v>
      </c>
      <c r="U858" s="185" t="s">
        <v>2740</v>
      </c>
      <c r="V858" s="207">
        <v>9.37</v>
      </c>
      <c r="W858" s="566">
        <v>9.37</v>
      </c>
      <c r="X858" s="566">
        <v>0.9369999999999999</v>
      </c>
      <c r="Y858" s="571">
        <v>0.1</v>
      </c>
    </row>
    <row r="859" spans="1:25" s="157" customFormat="1" ht="23.25" thickBot="1">
      <c r="A859" s="495"/>
      <c r="B859" s="494"/>
      <c r="C859" s="494"/>
      <c r="D859" s="494"/>
      <c r="E859" s="494"/>
      <c r="F859" s="421"/>
      <c r="G859" s="418"/>
      <c r="H859" s="418"/>
      <c r="I859" s="471"/>
      <c r="J859" s="438"/>
      <c r="K859" s="193">
        <v>5</v>
      </c>
      <c r="L859" s="193" t="s">
        <v>811</v>
      </c>
      <c r="M859" s="193" t="s">
        <v>1549</v>
      </c>
      <c r="N859" s="281" t="s">
        <v>88</v>
      </c>
      <c r="O859" s="195">
        <v>365</v>
      </c>
      <c r="P859" s="196">
        <v>10</v>
      </c>
      <c r="Q859" s="195" t="s">
        <v>85</v>
      </c>
      <c r="R859" s="195" t="s">
        <v>86</v>
      </c>
      <c r="S859" s="198">
        <v>1</v>
      </c>
      <c r="T859" s="231">
        <v>3</v>
      </c>
      <c r="U859" s="193" t="s">
        <v>2740</v>
      </c>
      <c r="V859" s="199">
        <v>9.37</v>
      </c>
      <c r="W859" s="594">
        <v>114.51</v>
      </c>
      <c r="X859" s="569">
        <v>11.451</v>
      </c>
      <c r="Y859" s="570">
        <v>0.1</v>
      </c>
    </row>
    <row r="860" spans="1:25" s="157" customFormat="1" ht="23.25" customHeight="1" thickTop="1">
      <c r="A860" s="476" t="s">
        <v>2713</v>
      </c>
      <c r="B860" s="410"/>
      <c r="C860" s="407">
        <v>333</v>
      </c>
      <c r="D860" s="419"/>
      <c r="E860" s="412" t="s">
        <v>2715</v>
      </c>
      <c r="F860" s="419" t="s">
        <v>2716</v>
      </c>
      <c r="G860" s="416" t="s">
        <v>1899</v>
      </c>
      <c r="H860" s="416" t="s">
        <v>1705</v>
      </c>
      <c r="I860" s="463" t="s">
        <v>89</v>
      </c>
      <c r="J860" s="436">
        <v>2</v>
      </c>
      <c r="K860" s="169">
        <v>8</v>
      </c>
      <c r="L860" s="169" t="s">
        <v>812</v>
      </c>
      <c r="M860" s="169" t="s">
        <v>661</v>
      </c>
      <c r="N860" s="292" t="s">
        <v>2737</v>
      </c>
      <c r="O860" s="282">
        <v>517</v>
      </c>
      <c r="P860" s="172">
        <v>1</v>
      </c>
      <c r="Q860" s="171" t="s">
        <v>90</v>
      </c>
      <c r="R860" s="171" t="s">
        <v>91</v>
      </c>
      <c r="S860" s="222">
        <v>4585</v>
      </c>
      <c r="T860" s="223">
        <v>1</v>
      </c>
      <c r="U860" s="169" t="s">
        <v>2740</v>
      </c>
      <c r="V860" s="175">
        <v>9.37</v>
      </c>
      <c r="W860" s="562">
        <v>7303.4465</v>
      </c>
      <c r="X860" s="562">
        <v>730.34465</v>
      </c>
      <c r="Y860" s="563">
        <v>0.1</v>
      </c>
    </row>
    <row r="861" spans="1:25" s="157" customFormat="1" ht="22.5">
      <c r="A861" s="480"/>
      <c r="B861" s="481"/>
      <c r="C861" s="408"/>
      <c r="D861" s="420"/>
      <c r="E861" s="482"/>
      <c r="F861" s="420"/>
      <c r="G861" s="417"/>
      <c r="H861" s="417"/>
      <c r="I861" s="470"/>
      <c r="J861" s="437"/>
      <c r="K861" s="185">
        <v>8</v>
      </c>
      <c r="L861" s="177" t="s">
        <v>813</v>
      </c>
      <c r="M861" s="177" t="s">
        <v>662</v>
      </c>
      <c r="N861" s="312" t="s">
        <v>1969</v>
      </c>
      <c r="O861" s="204">
        <v>517</v>
      </c>
      <c r="P861" s="205">
        <v>4</v>
      </c>
      <c r="Q861" s="241" t="s">
        <v>90</v>
      </c>
      <c r="R861" s="241" t="s">
        <v>91</v>
      </c>
      <c r="S861" s="206">
        <v>4585</v>
      </c>
      <c r="T861" s="242">
        <v>1</v>
      </c>
      <c r="U861" s="185" t="s">
        <v>2722</v>
      </c>
      <c r="V861" s="207">
        <v>9.37</v>
      </c>
      <c r="W861" s="566">
        <v>171845.8</v>
      </c>
      <c r="X861" s="566">
        <v>17184.58</v>
      </c>
      <c r="Y861" s="571">
        <v>0.1</v>
      </c>
    </row>
    <row r="862" spans="1:25" s="157" customFormat="1" ht="33.75">
      <c r="A862" s="480"/>
      <c r="B862" s="481"/>
      <c r="C862" s="408"/>
      <c r="D862" s="420"/>
      <c r="E862" s="482"/>
      <c r="F862" s="420"/>
      <c r="G862" s="417"/>
      <c r="H862" s="417"/>
      <c r="I862" s="470"/>
      <c r="J862" s="437"/>
      <c r="K862" s="185">
        <v>8</v>
      </c>
      <c r="L862" s="177" t="s">
        <v>814</v>
      </c>
      <c r="M862" s="177" t="s">
        <v>663</v>
      </c>
      <c r="N862" s="312" t="s">
        <v>2440</v>
      </c>
      <c r="O862" s="204">
        <v>517</v>
      </c>
      <c r="P862" s="205">
        <v>4</v>
      </c>
      <c r="Q862" s="241" t="s">
        <v>92</v>
      </c>
      <c r="R862" s="241" t="s">
        <v>93</v>
      </c>
      <c r="S862" s="206">
        <v>11461</v>
      </c>
      <c r="T862" s="242">
        <v>1</v>
      </c>
      <c r="U862" s="185" t="s">
        <v>2722</v>
      </c>
      <c r="V862" s="207">
        <v>9.37</v>
      </c>
      <c r="W862" s="566">
        <v>459013.05</v>
      </c>
      <c r="X862" s="566">
        <v>275407.83</v>
      </c>
      <c r="Y862" s="582">
        <v>0.6</v>
      </c>
    </row>
    <row r="863" spans="1:25" s="157" customFormat="1" ht="23.25" thickBot="1">
      <c r="A863" s="477"/>
      <c r="B863" s="411"/>
      <c r="C863" s="408"/>
      <c r="D863" s="408"/>
      <c r="E863" s="411"/>
      <c r="F863" s="420"/>
      <c r="G863" s="418"/>
      <c r="H863" s="418"/>
      <c r="I863" s="464"/>
      <c r="J863" s="437"/>
      <c r="K863" s="185">
        <v>8</v>
      </c>
      <c r="L863" s="177" t="s">
        <v>815</v>
      </c>
      <c r="M863" s="177" t="s">
        <v>664</v>
      </c>
      <c r="N863" s="312" t="s">
        <v>1885</v>
      </c>
      <c r="O863" s="273">
        <v>517</v>
      </c>
      <c r="P863" s="187">
        <v>4</v>
      </c>
      <c r="Q863" s="179" t="s">
        <v>90</v>
      </c>
      <c r="R863" s="179" t="s">
        <v>91</v>
      </c>
      <c r="S863" s="188">
        <v>4585</v>
      </c>
      <c r="T863" s="228">
        <v>1</v>
      </c>
      <c r="U863" s="177" t="s">
        <v>2722</v>
      </c>
      <c r="V863" s="183">
        <v>9.37</v>
      </c>
      <c r="W863" s="564">
        <v>971744.9</v>
      </c>
      <c r="X863" s="564">
        <v>97174.49</v>
      </c>
      <c r="Y863" s="565">
        <v>0.1</v>
      </c>
    </row>
    <row r="864" spans="1:25" s="157" customFormat="1" ht="45.75" thickTop="1">
      <c r="A864" s="476" t="s">
        <v>2713</v>
      </c>
      <c r="B864" s="410"/>
      <c r="C864" s="412">
        <v>519</v>
      </c>
      <c r="D864" s="410"/>
      <c r="E864" s="412" t="s">
        <v>2715</v>
      </c>
      <c r="F864" s="419" t="s">
        <v>2716</v>
      </c>
      <c r="G864" s="416" t="s">
        <v>1908</v>
      </c>
      <c r="H864" s="416" t="s">
        <v>1693</v>
      </c>
      <c r="I864" s="463" t="s">
        <v>94</v>
      </c>
      <c r="J864" s="436">
        <v>9</v>
      </c>
      <c r="K864" s="169">
        <v>8</v>
      </c>
      <c r="L864" s="169" t="s">
        <v>816</v>
      </c>
      <c r="M864" s="169" t="s">
        <v>1550</v>
      </c>
      <c r="N864" s="170" t="s">
        <v>2737</v>
      </c>
      <c r="O864" s="201">
        <v>519</v>
      </c>
      <c r="P864" s="172">
        <v>1</v>
      </c>
      <c r="Q864" s="201" t="s">
        <v>95</v>
      </c>
      <c r="R864" s="201" t="s">
        <v>96</v>
      </c>
      <c r="S864" s="202">
        <v>11463</v>
      </c>
      <c r="T864" s="223">
        <v>1</v>
      </c>
      <c r="U864" s="169" t="s">
        <v>2740</v>
      </c>
      <c r="V864" s="175">
        <v>9.37</v>
      </c>
      <c r="W864" s="562">
        <v>18259.4127</v>
      </c>
      <c r="X864" s="562">
        <v>1825.9412700000003</v>
      </c>
      <c r="Y864" s="563">
        <v>0.1</v>
      </c>
    </row>
    <row r="865" spans="1:25" s="157" customFormat="1" ht="45">
      <c r="A865" s="477"/>
      <c r="B865" s="411"/>
      <c r="C865" s="411"/>
      <c r="D865" s="411"/>
      <c r="E865" s="411"/>
      <c r="F865" s="420"/>
      <c r="G865" s="417"/>
      <c r="H865" s="417"/>
      <c r="I865" s="464"/>
      <c r="J865" s="437"/>
      <c r="K865" s="185">
        <v>8</v>
      </c>
      <c r="L865" s="243" t="s">
        <v>817</v>
      </c>
      <c r="M865" s="243" t="s">
        <v>1551</v>
      </c>
      <c r="N865" s="240" t="s">
        <v>97</v>
      </c>
      <c r="O865" s="239">
        <v>519</v>
      </c>
      <c r="P865" s="205">
        <v>5</v>
      </c>
      <c r="Q865" s="241" t="s">
        <v>95</v>
      </c>
      <c r="R865" s="239" t="s">
        <v>96</v>
      </c>
      <c r="S865" s="206">
        <v>11463</v>
      </c>
      <c r="T865" s="252">
        <v>1</v>
      </c>
      <c r="U865" s="243" t="s">
        <v>2722</v>
      </c>
      <c r="V865" s="253">
        <v>9.37</v>
      </c>
      <c r="W865" s="566">
        <v>3914958.39</v>
      </c>
      <c r="X865" s="567">
        <v>391495.83900000004</v>
      </c>
      <c r="Y865" s="568">
        <v>0.1</v>
      </c>
    </row>
    <row r="866" spans="1:25" s="157" customFormat="1" ht="34.5" thickBot="1">
      <c r="A866" s="477"/>
      <c r="B866" s="411"/>
      <c r="C866" s="411"/>
      <c r="D866" s="411"/>
      <c r="E866" s="411"/>
      <c r="F866" s="420"/>
      <c r="G866" s="417"/>
      <c r="H866" s="417"/>
      <c r="I866" s="464"/>
      <c r="J866" s="437"/>
      <c r="K866" s="185">
        <v>8</v>
      </c>
      <c r="L866" s="185" t="s">
        <v>818</v>
      </c>
      <c r="M866" s="185" t="s">
        <v>1552</v>
      </c>
      <c r="N866" s="240" t="s">
        <v>62</v>
      </c>
      <c r="O866" s="239">
        <v>519</v>
      </c>
      <c r="P866" s="205">
        <v>10</v>
      </c>
      <c r="Q866" s="204" t="s">
        <v>98</v>
      </c>
      <c r="R866" s="204" t="s">
        <v>91</v>
      </c>
      <c r="S866" s="206">
        <v>4585</v>
      </c>
      <c r="T866" s="242">
        <v>1</v>
      </c>
      <c r="U866" s="185" t="s">
        <v>2722</v>
      </c>
      <c r="V866" s="207">
        <v>9.37</v>
      </c>
      <c r="W866" s="566">
        <v>500544.45</v>
      </c>
      <c r="X866" s="566">
        <v>300326.67</v>
      </c>
      <c r="Y866" s="571">
        <v>0.6</v>
      </c>
    </row>
    <row r="867" spans="1:25" s="157" customFormat="1" ht="23.25" customHeight="1" thickTop="1">
      <c r="A867" s="476" t="s">
        <v>2713</v>
      </c>
      <c r="B867" s="410"/>
      <c r="C867" s="412">
        <v>372</v>
      </c>
      <c r="D867" s="410"/>
      <c r="E867" s="412" t="s">
        <v>2715</v>
      </c>
      <c r="F867" s="419" t="s">
        <v>2716</v>
      </c>
      <c r="G867" s="416" t="s">
        <v>1915</v>
      </c>
      <c r="H867" s="416" t="s">
        <v>1699</v>
      </c>
      <c r="I867" s="463" t="s">
        <v>99</v>
      </c>
      <c r="J867" s="436">
        <v>2</v>
      </c>
      <c r="K867" s="169">
        <v>5</v>
      </c>
      <c r="L867" s="169" t="s">
        <v>819</v>
      </c>
      <c r="M867" s="169" t="s">
        <v>1553</v>
      </c>
      <c r="N867" s="170" t="s">
        <v>2737</v>
      </c>
      <c r="O867" s="171">
        <v>372</v>
      </c>
      <c r="P867" s="172">
        <v>1</v>
      </c>
      <c r="Q867" s="171" t="s">
        <v>100</v>
      </c>
      <c r="R867" s="171" t="s">
        <v>23</v>
      </c>
      <c r="S867" s="222">
        <v>82</v>
      </c>
      <c r="T867" s="223">
        <v>1</v>
      </c>
      <c r="U867" s="169" t="s">
        <v>2740</v>
      </c>
      <c r="V867" s="175">
        <v>9.37</v>
      </c>
      <c r="W867" s="562">
        <v>130.6178</v>
      </c>
      <c r="X867" s="562">
        <v>13.061779999999999</v>
      </c>
      <c r="Y867" s="563">
        <v>0.1</v>
      </c>
    </row>
    <row r="868" spans="1:25" s="157" customFormat="1" ht="22.5">
      <c r="A868" s="480"/>
      <c r="B868" s="481"/>
      <c r="C868" s="482"/>
      <c r="D868" s="481"/>
      <c r="E868" s="482"/>
      <c r="F868" s="420"/>
      <c r="G868" s="417"/>
      <c r="H868" s="417"/>
      <c r="I868" s="470"/>
      <c r="J868" s="437"/>
      <c r="K868" s="177">
        <v>5</v>
      </c>
      <c r="L868" s="177" t="s">
        <v>820</v>
      </c>
      <c r="M868" s="177" t="s">
        <v>1554</v>
      </c>
      <c r="N868" s="178" t="s">
        <v>1969</v>
      </c>
      <c r="O868" s="270">
        <v>372</v>
      </c>
      <c r="P868" s="180">
        <v>3</v>
      </c>
      <c r="Q868" s="179" t="s">
        <v>100</v>
      </c>
      <c r="R868" s="241" t="s">
        <v>23</v>
      </c>
      <c r="S868" s="206">
        <v>82</v>
      </c>
      <c r="T868" s="252">
        <v>1</v>
      </c>
      <c r="U868" s="243" t="s">
        <v>2722</v>
      </c>
      <c r="V868" s="253">
        <v>9.37</v>
      </c>
      <c r="W868" s="566">
        <v>10174.56</v>
      </c>
      <c r="X868" s="567">
        <v>1017.456</v>
      </c>
      <c r="Y868" s="568">
        <v>0.1</v>
      </c>
    </row>
    <row r="869" spans="1:25" s="157" customFormat="1" ht="23.25" thickBot="1">
      <c r="A869" s="477"/>
      <c r="B869" s="411"/>
      <c r="C869" s="411"/>
      <c r="D869" s="411"/>
      <c r="E869" s="411"/>
      <c r="F869" s="420"/>
      <c r="G869" s="418"/>
      <c r="H869" s="418"/>
      <c r="I869" s="464"/>
      <c r="J869" s="437"/>
      <c r="K869" s="185">
        <v>5</v>
      </c>
      <c r="L869" s="177" t="s">
        <v>821</v>
      </c>
      <c r="M869" s="177" t="s">
        <v>1555</v>
      </c>
      <c r="N869" s="186" t="s">
        <v>101</v>
      </c>
      <c r="O869" s="241">
        <v>372</v>
      </c>
      <c r="P869" s="187">
        <v>3</v>
      </c>
      <c r="Q869" s="179" t="s">
        <v>100</v>
      </c>
      <c r="R869" s="179" t="s">
        <v>23</v>
      </c>
      <c r="S869" s="188">
        <v>82</v>
      </c>
      <c r="T869" s="228">
        <v>1</v>
      </c>
      <c r="U869" s="177" t="s">
        <v>2722</v>
      </c>
      <c r="V869" s="183">
        <v>9.37</v>
      </c>
      <c r="W869" s="564">
        <v>57919.88</v>
      </c>
      <c r="X869" s="564">
        <v>5791.988000000001</v>
      </c>
      <c r="Y869" s="565">
        <v>0.1</v>
      </c>
    </row>
    <row r="870" spans="1:25" s="157" customFormat="1" ht="23.25" customHeight="1" thickTop="1">
      <c r="A870" s="476" t="s">
        <v>2713</v>
      </c>
      <c r="B870" s="410"/>
      <c r="C870" s="412">
        <v>373.381</v>
      </c>
      <c r="D870" s="410"/>
      <c r="E870" s="412" t="s">
        <v>2715</v>
      </c>
      <c r="F870" s="419" t="s">
        <v>2716</v>
      </c>
      <c r="G870" s="416" t="s">
        <v>1922</v>
      </c>
      <c r="H870" s="416" t="s">
        <v>1706</v>
      </c>
      <c r="I870" s="463" t="s">
        <v>102</v>
      </c>
      <c r="J870" s="436">
        <v>8</v>
      </c>
      <c r="K870" s="169">
        <v>5</v>
      </c>
      <c r="L870" s="169" t="s">
        <v>822</v>
      </c>
      <c r="M870" s="169" t="s">
        <v>1556</v>
      </c>
      <c r="N870" s="170" t="s">
        <v>2737</v>
      </c>
      <c r="O870" s="201">
        <v>373.381</v>
      </c>
      <c r="P870" s="172">
        <v>1</v>
      </c>
      <c r="Q870" s="201" t="s">
        <v>100</v>
      </c>
      <c r="R870" s="201" t="s">
        <v>23</v>
      </c>
      <c r="S870" s="202">
        <v>82</v>
      </c>
      <c r="T870" s="223">
        <v>1</v>
      </c>
      <c r="U870" s="169" t="s">
        <v>2740</v>
      </c>
      <c r="V870" s="175">
        <v>9.37</v>
      </c>
      <c r="W870" s="562">
        <v>130.6178</v>
      </c>
      <c r="X870" s="562">
        <v>78.37068</v>
      </c>
      <c r="Y870" s="563">
        <v>0.6</v>
      </c>
    </row>
    <row r="871" spans="1:25" s="157" customFormat="1" ht="23.25" thickBot="1">
      <c r="A871" s="477"/>
      <c r="B871" s="411"/>
      <c r="C871" s="411"/>
      <c r="D871" s="411"/>
      <c r="E871" s="411"/>
      <c r="F871" s="420"/>
      <c r="G871" s="418"/>
      <c r="H871" s="418"/>
      <c r="I871" s="464"/>
      <c r="J871" s="437"/>
      <c r="K871" s="185">
        <v>5</v>
      </c>
      <c r="L871" s="185" t="s">
        <v>823</v>
      </c>
      <c r="M871" s="185" t="s">
        <v>1557</v>
      </c>
      <c r="N871" s="203" t="s">
        <v>103</v>
      </c>
      <c r="O871" s="204">
        <v>373.381</v>
      </c>
      <c r="P871" s="205">
        <v>10</v>
      </c>
      <c r="Q871" s="241" t="s">
        <v>100</v>
      </c>
      <c r="R871" s="241" t="s">
        <v>23</v>
      </c>
      <c r="S871" s="206">
        <v>82</v>
      </c>
      <c r="T871" s="242">
        <v>1</v>
      </c>
      <c r="U871" s="185" t="s">
        <v>2722</v>
      </c>
      <c r="V871" s="207">
        <v>9.37</v>
      </c>
      <c r="W871" s="564">
        <v>8939.64</v>
      </c>
      <c r="X871" s="566">
        <v>5363.784</v>
      </c>
      <c r="Y871" s="571">
        <v>0.6</v>
      </c>
    </row>
    <row r="872" spans="1:25" s="157" customFormat="1" ht="23.25" customHeight="1" thickTop="1">
      <c r="A872" s="476" t="s">
        <v>2713</v>
      </c>
      <c r="B872" s="410"/>
      <c r="C872" s="412">
        <v>372</v>
      </c>
      <c r="D872" s="410"/>
      <c r="E872" s="412" t="s">
        <v>2715</v>
      </c>
      <c r="F872" s="419" t="s">
        <v>2716</v>
      </c>
      <c r="G872" s="416" t="s">
        <v>1927</v>
      </c>
      <c r="H872" s="416" t="s">
        <v>1711</v>
      </c>
      <c r="I872" s="463" t="s">
        <v>104</v>
      </c>
      <c r="J872" s="436">
        <v>2</v>
      </c>
      <c r="K872" s="169">
        <v>8</v>
      </c>
      <c r="L872" s="169" t="s">
        <v>824</v>
      </c>
      <c r="M872" s="169" t="s">
        <v>1558</v>
      </c>
      <c r="N872" s="170" t="s">
        <v>2737</v>
      </c>
      <c r="O872" s="171">
        <v>372</v>
      </c>
      <c r="P872" s="172">
        <v>1</v>
      </c>
      <c r="Q872" s="171" t="s">
        <v>105</v>
      </c>
      <c r="R872" s="171" t="s">
        <v>91</v>
      </c>
      <c r="S872" s="202">
        <v>4585</v>
      </c>
      <c r="T872" s="223">
        <v>1</v>
      </c>
      <c r="U872" s="169" t="s">
        <v>2740</v>
      </c>
      <c r="V872" s="175">
        <v>9.37</v>
      </c>
      <c r="W872" s="562">
        <v>7303.4465</v>
      </c>
      <c r="X872" s="562">
        <v>730.34465</v>
      </c>
      <c r="Y872" s="563">
        <v>0.1</v>
      </c>
    </row>
    <row r="873" spans="1:25" s="157" customFormat="1" ht="22.5">
      <c r="A873" s="480"/>
      <c r="B873" s="481"/>
      <c r="C873" s="482"/>
      <c r="D873" s="481"/>
      <c r="E873" s="482"/>
      <c r="F873" s="420"/>
      <c r="G873" s="417"/>
      <c r="H873" s="417"/>
      <c r="I873" s="470"/>
      <c r="J873" s="437"/>
      <c r="K873" s="177">
        <v>8</v>
      </c>
      <c r="L873" s="177" t="s">
        <v>825</v>
      </c>
      <c r="M873" s="177" t="s">
        <v>1559</v>
      </c>
      <c r="N873" s="178" t="s">
        <v>1969</v>
      </c>
      <c r="O873" s="270">
        <v>372</v>
      </c>
      <c r="P873" s="180">
        <v>3</v>
      </c>
      <c r="Q873" s="179" t="s">
        <v>105</v>
      </c>
      <c r="R873" s="241" t="s">
        <v>91</v>
      </c>
      <c r="S873" s="261">
        <v>4585</v>
      </c>
      <c r="T873" s="252">
        <v>1</v>
      </c>
      <c r="U873" s="243" t="s">
        <v>2722</v>
      </c>
      <c r="V873" s="253">
        <v>9.37</v>
      </c>
      <c r="W873" s="566">
        <v>172762.8</v>
      </c>
      <c r="X873" s="567">
        <v>17276.28</v>
      </c>
      <c r="Y873" s="568">
        <v>0.1</v>
      </c>
    </row>
    <row r="874" spans="1:25" s="157" customFormat="1" ht="33.75">
      <c r="A874" s="480"/>
      <c r="B874" s="481"/>
      <c r="C874" s="482"/>
      <c r="D874" s="481"/>
      <c r="E874" s="482"/>
      <c r="F874" s="420"/>
      <c r="G874" s="417"/>
      <c r="H874" s="417"/>
      <c r="I874" s="470"/>
      <c r="J874" s="437"/>
      <c r="K874" s="177">
        <v>8</v>
      </c>
      <c r="L874" s="177" t="s">
        <v>826</v>
      </c>
      <c r="M874" s="177" t="s">
        <v>1560</v>
      </c>
      <c r="N874" s="178" t="s">
        <v>1810</v>
      </c>
      <c r="O874" s="270">
        <v>372</v>
      </c>
      <c r="P874" s="180">
        <v>3</v>
      </c>
      <c r="Q874" s="179" t="s">
        <v>106</v>
      </c>
      <c r="R874" s="241" t="s">
        <v>93</v>
      </c>
      <c r="S874" s="261">
        <v>11461</v>
      </c>
      <c r="T874" s="252">
        <v>1</v>
      </c>
      <c r="U874" s="243" t="s">
        <v>2722</v>
      </c>
      <c r="V874" s="253">
        <v>9.37</v>
      </c>
      <c r="W874" s="566">
        <v>459013.05</v>
      </c>
      <c r="X874" s="566">
        <v>275407.83</v>
      </c>
      <c r="Y874" s="583">
        <v>0.6</v>
      </c>
    </row>
    <row r="875" spans="1:25" s="157" customFormat="1" ht="23.25" thickBot="1">
      <c r="A875" s="477"/>
      <c r="B875" s="411"/>
      <c r="C875" s="411"/>
      <c r="D875" s="411"/>
      <c r="E875" s="411"/>
      <c r="F875" s="420"/>
      <c r="G875" s="418"/>
      <c r="H875" s="418"/>
      <c r="I875" s="464"/>
      <c r="J875" s="437"/>
      <c r="K875" s="185">
        <v>8</v>
      </c>
      <c r="L875" s="177" t="s">
        <v>827</v>
      </c>
      <c r="M875" s="177" t="s">
        <v>1561</v>
      </c>
      <c r="N875" s="186" t="s">
        <v>107</v>
      </c>
      <c r="O875" s="241">
        <v>372</v>
      </c>
      <c r="P875" s="187">
        <v>3</v>
      </c>
      <c r="Q875" s="179" t="s">
        <v>105</v>
      </c>
      <c r="R875" s="179" t="s">
        <v>91</v>
      </c>
      <c r="S875" s="260">
        <v>4585</v>
      </c>
      <c r="T875" s="228">
        <v>1</v>
      </c>
      <c r="U875" s="177" t="s">
        <v>2722</v>
      </c>
      <c r="V875" s="183">
        <v>9.37</v>
      </c>
      <c r="W875" s="564">
        <v>971744.9</v>
      </c>
      <c r="X875" s="564">
        <v>97174.49</v>
      </c>
      <c r="Y875" s="565">
        <v>0.1</v>
      </c>
    </row>
    <row r="876" spans="1:25" s="157" customFormat="1" ht="23.25" customHeight="1" thickTop="1">
      <c r="A876" s="476" t="s">
        <v>2713</v>
      </c>
      <c r="B876" s="410"/>
      <c r="C876" s="412" t="s">
        <v>108</v>
      </c>
      <c r="D876" s="410"/>
      <c r="E876" s="412" t="s">
        <v>2715</v>
      </c>
      <c r="F876" s="419" t="s">
        <v>2716</v>
      </c>
      <c r="G876" s="416" t="s">
        <v>1931</v>
      </c>
      <c r="H876" s="416" t="s">
        <v>1717</v>
      </c>
      <c r="I876" s="463" t="s">
        <v>109</v>
      </c>
      <c r="J876" s="436">
        <v>8</v>
      </c>
      <c r="K876" s="169">
        <v>8</v>
      </c>
      <c r="L876" s="169" t="s">
        <v>828</v>
      </c>
      <c r="M876" s="169" t="s">
        <v>1562</v>
      </c>
      <c r="N876" s="170" t="s">
        <v>2737</v>
      </c>
      <c r="O876" s="201" t="s">
        <v>108</v>
      </c>
      <c r="P876" s="172">
        <v>1</v>
      </c>
      <c r="Q876" s="201" t="s">
        <v>110</v>
      </c>
      <c r="R876" s="201" t="s">
        <v>91</v>
      </c>
      <c r="S876" s="202">
        <v>4585</v>
      </c>
      <c r="T876" s="223">
        <v>1</v>
      </c>
      <c r="U876" s="169" t="s">
        <v>2740</v>
      </c>
      <c r="V876" s="175">
        <v>9.37</v>
      </c>
      <c r="W876" s="562">
        <v>7303.4465</v>
      </c>
      <c r="X876" s="562">
        <v>4382.0679</v>
      </c>
      <c r="Y876" s="563">
        <v>0.6</v>
      </c>
    </row>
    <row r="877" spans="1:25" s="157" customFormat="1" ht="23.25" thickBot="1">
      <c r="A877" s="477"/>
      <c r="B877" s="411"/>
      <c r="C877" s="411"/>
      <c r="D877" s="411"/>
      <c r="E877" s="411"/>
      <c r="F877" s="420"/>
      <c r="G877" s="417"/>
      <c r="H877" s="417"/>
      <c r="I877" s="464"/>
      <c r="J877" s="437"/>
      <c r="K877" s="185">
        <v>8</v>
      </c>
      <c r="L877" s="243" t="s">
        <v>829</v>
      </c>
      <c r="M877" s="243" t="s">
        <v>1563</v>
      </c>
      <c r="N877" s="240" t="s">
        <v>62</v>
      </c>
      <c r="O877" s="241">
        <v>377</v>
      </c>
      <c r="P877" s="205">
        <v>6</v>
      </c>
      <c r="Q877" s="241" t="s">
        <v>111</v>
      </c>
      <c r="R877" s="241" t="s">
        <v>91</v>
      </c>
      <c r="S877" s="206">
        <v>4585</v>
      </c>
      <c r="T877" s="252">
        <v>1</v>
      </c>
      <c r="U877" s="243" t="s">
        <v>2722</v>
      </c>
      <c r="V877" s="253">
        <v>9.37</v>
      </c>
      <c r="W877" s="566">
        <v>500544.45</v>
      </c>
      <c r="X877" s="567">
        <v>300326.67</v>
      </c>
      <c r="Y877" s="568">
        <v>0.6</v>
      </c>
    </row>
    <row r="878" spans="1:25" s="157" customFormat="1" ht="23.25" customHeight="1" thickTop="1">
      <c r="A878" s="476" t="s">
        <v>2713</v>
      </c>
      <c r="B878" s="410"/>
      <c r="C878" s="412">
        <v>520</v>
      </c>
      <c r="D878" s="410"/>
      <c r="E878" s="412" t="s">
        <v>2715</v>
      </c>
      <c r="F878" s="419" t="s">
        <v>2716</v>
      </c>
      <c r="G878" s="416" t="s">
        <v>1937</v>
      </c>
      <c r="H878" s="416" t="s">
        <v>1722</v>
      </c>
      <c r="I878" s="463" t="s">
        <v>112</v>
      </c>
      <c r="J878" s="436">
        <v>8</v>
      </c>
      <c r="K878" s="169">
        <v>8</v>
      </c>
      <c r="L878" s="169" t="s">
        <v>830</v>
      </c>
      <c r="M878" s="169" t="s">
        <v>1564</v>
      </c>
      <c r="N878" s="170" t="s">
        <v>2737</v>
      </c>
      <c r="O878" s="201">
        <v>520</v>
      </c>
      <c r="P878" s="172">
        <v>1</v>
      </c>
      <c r="Q878" s="201" t="s">
        <v>113</v>
      </c>
      <c r="R878" s="201" t="s">
        <v>91</v>
      </c>
      <c r="S878" s="202">
        <v>4585</v>
      </c>
      <c r="T878" s="223">
        <v>1</v>
      </c>
      <c r="U878" s="169" t="s">
        <v>2740</v>
      </c>
      <c r="V878" s="175">
        <v>9.37</v>
      </c>
      <c r="W878" s="562">
        <v>7303.4465</v>
      </c>
      <c r="X878" s="562">
        <v>730.34465</v>
      </c>
      <c r="Y878" s="563">
        <v>0.1</v>
      </c>
    </row>
    <row r="879" spans="1:25" s="157" customFormat="1" ht="45.75" thickBot="1">
      <c r="A879" s="477"/>
      <c r="B879" s="411"/>
      <c r="C879" s="411"/>
      <c r="D879" s="411"/>
      <c r="E879" s="411"/>
      <c r="F879" s="420"/>
      <c r="G879" s="417"/>
      <c r="H879" s="417"/>
      <c r="I879" s="464"/>
      <c r="J879" s="437"/>
      <c r="K879" s="185">
        <v>8</v>
      </c>
      <c r="L879" s="185" t="s">
        <v>831</v>
      </c>
      <c r="M879" s="185" t="s">
        <v>1565</v>
      </c>
      <c r="N879" s="203" t="s">
        <v>114</v>
      </c>
      <c r="O879" s="204">
        <v>520</v>
      </c>
      <c r="P879" s="205">
        <v>10</v>
      </c>
      <c r="Q879" s="204" t="s">
        <v>115</v>
      </c>
      <c r="R879" s="204" t="s">
        <v>91</v>
      </c>
      <c r="S879" s="206">
        <v>4585</v>
      </c>
      <c r="T879" s="242">
        <v>2</v>
      </c>
      <c r="U879" s="185" t="s">
        <v>2740</v>
      </c>
      <c r="V879" s="207">
        <v>9.37</v>
      </c>
      <c r="W879" s="566">
        <v>435941.8</v>
      </c>
      <c r="X879" s="566">
        <v>43594.18</v>
      </c>
      <c r="Y879" s="571">
        <v>0.1</v>
      </c>
    </row>
    <row r="880" spans="1:25" s="381" customFormat="1" ht="12" thickBot="1">
      <c r="A880" s="382" t="s">
        <v>2049</v>
      </c>
      <c r="B880" s="383"/>
      <c r="C880" s="383"/>
      <c r="D880" s="383"/>
      <c r="E880" s="383"/>
      <c r="F880" s="383"/>
      <c r="G880" s="383"/>
      <c r="H880" s="383"/>
      <c r="I880" s="383"/>
      <c r="J880" s="383"/>
      <c r="K880" s="383"/>
      <c r="L880" s="383"/>
      <c r="M880" s="383"/>
      <c r="N880" s="383"/>
      <c r="O880" s="383"/>
      <c r="P880" s="383"/>
      <c r="Q880" s="383"/>
      <c r="R880" s="383"/>
      <c r="S880" s="383"/>
      <c r="T880" s="383"/>
      <c r="U880" s="383"/>
      <c r="V880" s="383"/>
      <c r="W880" s="631"/>
      <c r="X880" s="631"/>
      <c r="Y880" s="632"/>
    </row>
    <row r="881" spans="1:25" s="157" customFormat="1" ht="45.75" thickTop="1">
      <c r="A881" s="504" t="s">
        <v>2713</v>
      </c>
      <c r="B881" s="410"/>
      <c r="C881" s="412">
        <v>48</v>
      </c>
      <c r="D881" s="410"/>
      <c r="E881" s="412" t="s">
        <v>2715</v>
      </c>
      <c r="F881" s="419" t="s">
        <v>2716</v>
      </c>
      <c r="G881" s="416" t="s">
        <v>1942</v>
      </c>
      <c r="H881" s="416" t="s">
        <v>1749</v>
      </c>
      <c r="I881" s="463" t="s">
        <v>119</v>
      </c>
      <c r="J881" s="437">
        <v>8</v>
      </c>
      <c r="K881" s="204" t="s">
        <v>2234</v>
      </c>
      <c r="L881" s="177" t="s">
        <v>832</v>
      </c>
      <c r="M881" s="177" t="s">
        <v>668</v>
      </c>
      <c r="N881" s="178" t="s">
        <v>2737</v>
      </c>
      <c r="O881" s="342">
        <v>48</v>
      </c>
      <c r="P881" s="172">
        <v>1</v>
      </c>
      <c r="Q881" s="179" t="s">
        <v>120</v>
      </c>
      <c r="R881" s="179" t="s">
        <v>2286</v>
      </c>
      <c r="S881" s="188">
        <v>46</v>
      </c>
      <c r="T881" s="177">
        <v>1</v>
      </c>
      <c r="U881" s="177" t="s">
        <v>2740</v>
      </c>
      <c r="V881" s="183">
        <v>9.37</v>
      </c>
      <c r="W881" s="564">
        <v>73.2734</v>
      </c>
      <c r="X881" s="564">
        <v>7.3273399999999995</v>
      </c>
      <c r="Y881" s="565">
        <v>0.1</v>
      </c>
    </row>
    <row r="882" spans="1:25" s="157" customFormat="1" ht="45.75" thickBot="1">
      <c r="A882" s="505"/>
      <c r="B882" s="479"/>
      <c r="C882" s="479"/>
      <c r="D882" s="479"/>
      <c r="E882" s="479"/>
      <c r="F882" s="420"/>
      <c r="G882" s="418"/>
      <c r="H882" s="418"/>
      <c r="I882" s="465"/>
      <c r="J882" s="437"/>
      <c r="K882" s="268" t="s">
        <v>2234</v>
      </c>
      <c r="L882" s="224" t="s">
        <v>833</v>
      </c>
      <c r="M882" s="224" t="s">
        <v>669</v>
      </c>
      <c r="N882" s="267" t="s">
        <v>121</v>
      </c>
      <c r="O882" s="384">
        <v>48</v>
      </c>
      <c r="P882" s="269">
        <v>10</v>
      </c>
      <c r="Q882" s="270" t="s">
        <v>120</v>
      </c>
      <c r="R882" s="270" t="s">
        <v>2286</v>
      </c>
      <c r="S882" s="235">
        <v>46</v>
      </c>
      <c r="T882" s="224">
        <v>1</v>
      </c>
      <c r="U882" s="224" t="s">
        <v>2722</v>
      </c>
      <c r="V882" s="237">
        <v>9.37</v>
      </c>
      <c r="W882" s="590">
        <v>6741.3</v>
      </c>
      <c r="X882" s="590">
        <v>674.13</v>
      </c>
      <c r="Y882" s="593">
        <v>0.1</v>
      </c>
    </row>
    <row r="883" spans="1:25" s="157" customFormat="1" ht="23.25" customHeight="1" thickTop="1">
      <c r="A883" s="476" t="s">
        <v>2236</v>
      </c>
      <c r="B883" s="410"/>
      <c r="C883" s="412">
        <v>75</v>
      </c>
      <c r="D883" s="410"/>
      <c r="E883" s="412" t="s">
        <v>2715</v>
      </c>
      <c r="F883" s="419" t="s">
        <v>2716</v>
      </c>
      <c r="G883" s="416" t="s">
        <v>1948</v>
      </c>
      <c r="H883" s="416" t="s">
        <v>1754</v>
      </c>
      <c r="I883" s="463" t="s">
        <v>122</v>
      </c>
      <c r="J883" s="436">
        <v>8</v>
      </c>
      <c r="K883" s="169">
        <v>1</v>
      </c>
      <c r="L883" s="176" t="s">
        <v>834</v>
      </c>
      <c r="M883" s="176" t="s">
        <v>670</v>
      </c>
      <c r="N883" s="170" t="s">
        <v>2737</v>
      </c>
      <c r="O883" s="201">
        <v>75</v>
      </c>
      <c r="P883" s="172">
        <v>1</v>
      </c>
      <c r="Q883" s="201" t="s">
        <v>2267</v>
      </c>
      <c r="R883" s="201" t="s">
        <v>2286</v>
      </c>
      <c r="S883" s="222">
        <v>9668</v>
      </c>
      <c r="T883" s="223">
        <v>1</v>
      </c>
      <c r="U883" s="176" t="s">
        <v>2740</v>
      </c>
      <c r="V883" s="175">
        <v>9.37</v>
      </c>
      <c r="W883" s="633">
        <v>15400.1572</v>
      </c>
      <c r="X883" s="634">
        <v>1540.01572</v>
      </c>
      <c r="Y883" s="563">
        <v>0.1</v>
      </c>
    </row>
    <row r="884" spans="1:25" s="157" customFormat="1" ht="33.75">
      <c r="A884" s="477"/>
      <c r="B884" s="411"/>
      <c r="C884" s="411"/>
      <c r="D884" s="411"/>
      <c r="E884" s="411"/>
      <c r="F884" s="420"/>
      <c r="G884" s="417"/>
      <c r="H884" s="417"/>
      <c r="I884" s="464"/>
      <c r="J884" s="437"/>
      <c r="K884" s="185">
        <v>1</v>
      </c>
      <c r="L884" s="191" t="s">
        <v>835</v>
      </c>
      <c r="M884" s="191" t="s">
        <v>671</v>
      </c>
      <c r="N884" s="240" t="s">
        <v>123</v>
      </c>
      <c r="O884" s="241">
        <v>75</v>
      </c>
      <c r="P884" s="205">
        <v>10</v>
      </c>
      <c r="Q884" s="241" t="s">
        <v>2267</v>
      </c>
      <c r="R884" s="241" t="s">
        <v>2286</v>
      </c>
      <c r="S884" s="206">
        <v>9668</v>
      </c>
      <c r="T884" s="242">
        <v>1</v>
      </c>
      <c r="U884" s="191" t="s">
        <v>2740</v>
      </c>
      <c r="V884" s="207">
        <v>9.37</v>
      </c>
      <c r="W884" s="635">
        <v>229808.36</v>
      </c>
      <c r="X884" s="636">
        <v>22980.835999999996</v>
      </c>
      <c r="Y884" s="571">
        <v>0.1</v>
      </c>
    </row>
    <row r="885" spans="1:25" s="157" customFormat="1" ht="23.25" thickBot="1">
      <c r="A885" s="495"/>
      <c r="B885" s="494"/>
      <c r="C885" s="494"/>
      <c r="D885" s="494"/>
      <c r="E885" s="494"/>
      <c r="F885" s="421"/>
      <c r="G885" s="418"/>
      <c r="H885" s="418"/>
      <c r="I885" s="471"/>
      <c r="J885" s="438"/>
      <c r="K885" s="193">
        <v>1</v>
      </c>
      <c r="L885" s="200" t="s">
        <v>836</v>
      </c>
      <c r="M885" s="200" t="s">
        <v>1566</v>
      </c>
      <c r="N885" s="281" t="s">
        <v>2270</v>
      </c>
      <c r="O885" s="195">
        <v>75</v>
      </c>
      <c r="P885" s="196">
        <v>10</v>
      </c>
      <c r="Q885" s="195" t="s">
        <v>2267</v>
      </c>
      <c r="R885" s="195" t="s">
        <v>2286</v>
      </c>
      <c r="S885" s="198">
        <v>9668</v>
      </c>
      <c r="T885" s="231">
        <v>1</v>
      </c>
      <c r="U885" s="200" t="s">
        <v>2722</v>
      </c>
      <c r="V885" s="199">
        <v>9.37</v>
      </c>
      <c r="W885" s="637">
        <v>101127.28</v>
      </c>
      <c r="X885" s="638">
        <v>60676.36799999999</v>
      </c>
      <c r="Y885" s="596">
        <v>0.6</v>
      </c>
    </row>
    <row r="886" spans="1:25" s="157" customFormat="1" ht="34.5" customHeight="1" thickTop="1">
      <c r="A886" s="504" t="s">
        <v>2713</v>
      </c>
      <c r="B886" s="419"/>
      <c r="C886" s="407">
        <v>104</v>
      </c>
      <c r="D886" s="419"/>
      <c r="E886" s="407" t="s">
        <v>2715</v>
      </c>
      <c r="F886" s="419" t="s">
        <v>2716</v>
      </c>
      <c r="G886" s="416" t="s">
        <v>1953</v>
      </c>
      <c r="H886" s="416" t="s">
        <v>1726</v>
      </c>
      <c r="I886" s="515" t="s">
        <v>125</v>
      </c>
      <c r="J886" s="436">
        <v>7</v>
      </c>
      <c r="K886" s="169">
        <v>2</v>
      </c>
      <c r="L886" s="169" t="s">
        <v>837</v>
      </c>
      <c r="M886" s="169" t="s">
        <v>672</v>
      </c>
      <c r="N886" s="170" t="s">
        <v>2737</v>
      </c>
      <c r="O886" s="201">
        <v>104</v>
      </c>
      <c r="P886" s="172">
        <v>1</v>
      </c>
      <c r="Q886" s="201" t="s">
        <v>126</v>
      </c>
      <c r="R886" s="201" t="s">
        <v>2286</v>
      </c>
      <c r="S886" s="202">
        <v>3</v>
      </c>
      <c r="T886" s="169">
        <v>1</v>
      </c>
      <c r="U886" s="169" t="s">
        <v>2740</v>
      </c>
      <c r="V886" s="175">
        <v>9.37</v>
      </c>
      <c r="W886" s="562">
        <v>4.7787</v>
      </c>
      <c r="X886" s="562">
        <v>0.47787</v>
      </c>
      <c r="Y886" s="563">
        <v>0.1</v>
      </c>
    </row>
    <row r="887" spans="1:25" s="157" customFormat="1" ht="34.5" thickBot="1">
      <c r="A887" s="505"/>
      <c r="B887" s="421"/>
      <c r="C887" s="409"/>
      <c r="D887" s="421"/>
      <c r="E887" s="409"/>
      <c r="F887" s="421"/>
      <c r="G887" s="418"/>
      <c r="H887" s="418"/>
      <c r="I887" s="516"/>
      <c r="J887" s="438"/>
      <c r="K887" s="193">
        <v>2</v>
      </c>
      <c r="L887" s="232" t="s">
        <v>838</v>
      </c>
      <c r="M887" s="232" t="s">
        <v>673</v>
      </c>
      <c r="N887" s="194" t="s">
        <v>127</v>
      </c>
      <c r="O887" s="195">
        <v>104</v>
      </c>
      <c r="P887" s="196">
        <v>10</v>
      </c>
      <c r="Q887" s="273" t="s">
        <v>126</v>
      </c>
      <c r="R887" s="273" t="s">
        <v>2286</v>
      </c>
      <c r="S887" s="198">
        <v>3</v>
      </c>
      <c r="T887" s="232">
        <v>1</v>
      </c>
      <c r="U887" s="232" t="s">
        <v>2722</v>
      </c>
      <c r="V887" s="315">
        <v>9.37</v>
      </c>
      <c r="W887" s="569">
        <v>228.15</v>
      </c>
      <c r="X887" s="569">
        <v>22.815</v>
      </c>
      <c r="Y887" s="584">
        <v>0.1</v>
      </c>
    </row>
    <row r="888" spans="1:25" s="157" customFormat="1" ht="23.25" customHeight="1" thickTop="1">
      <c r="A888" s="480" t="s">
        <v>2713</v>
      </c>
      <c r="B888" s="481"/>
      <c r="C888" s="482">
        <v>117</v>
      </c>
      <c r="D888" s="481"/>
      <c r="E888" s="482" t="s">
        <v>2715</v>
      </c>
      <c r="F888" s="420" t="s">
        <v>2716</v>
      </c>
      <c r="G888" s="417" t="s">
        <v>1958</v>
      </c>
      <c r="H888" s="417" t="s">
        <v>1732</v>
      </c>
      <c r="I888" s="470" t="s">
        <v>129</v>
      </c>
      <c r="J888" s="437">
        <v>8</v>
      </c>
      <c r="K888" s="177">
        <v>2</v>
      </c>
      <c r="L888" s="177" t="s">
        <v>839</v>
      </c>
      <c r="M888" s="177" t="s">
        <v>675</v>
      </c>
      <c r="N888" s="178" t="s">
        <v>2737</v>
      </c>
      <c r="O888" s="239">
        <v>117</v>
      </c>
      <c r="P888" s="180">
        <v>1</v>
      </c>
      <c r="Q888" s="239" t="s">
        <v>130</v>
      </c>
      <c r="R888" s="239" t="s">
        <v>2286</v>
      </c>
      <c r="S888" s="260">
        <v>3</v>
      </c>
      <c r="T888" s="177">
        <v>1</v>
      </c>
      <c r="U888" s="177" t="s">
        <v>2740</v>
      </c>
      <c r="V888" s="183">
        <v>9.37</v>
      </c>
      <c r="W888" s="564">
        <v>4.7787</v>
      </c>
      <c r="X888" s="564">
        <v>2.8672199999999997</v>
      </c>
      <c r="Y888" s="565">
        <v>0.6</v>
      </c>
    </row>
    <row r="889" spans="1:25" s="157" customFormat="1" ht="23.25" thickBot="1">
      <c r="A889" s="478"/>
      <c r="B889" s="479"/>
      <c r="C889" s="479"/>
      <c r="D889" s="479"/>
      <c r="E889" s="479"/>
      <c r="F889" s="420"/>
      <c r="G889" s="418"/>
      <c r="H889" s="418"/>
      <c r="I889" s="465"/>
      <c r="J889" s="437"/>
      <c r="K889" s="192">
        <v>2</v>
      </c>
      <c r="L889" s="244" t="s">
        <v>840</v>
      </c>
      <c r="M889" s="244" t="s">
        <v>676</v>
      </c>
      <c r="N889" s="262" t="s">
        <v>131</v>
      </c>
      <c r="O889" s="263">
        <v>117</v>
      </c>
      <c r="P889" s="264">
        <v>10</v>
      </c>
      <c r="Q889" s="263" t="s">
        <v>130</v>
      </c>
      <c r="R889" s="263" t="s">
        <v>2286</v>
      </c>
      <c r="S889" s="289">
        <v>3</v>
      </c>
      <c r="T889" s="244">
        <v>1</v>
      </c>
      <c r="U889" s="244" t="s">
        <v>2722</v>
      </c>
      <c r="V889" s="300">
        <v>9.37</v>
      </c>
      <c r="W889" s="567">
        <v>355.32</v>
      </c>
      <c r="X889" s="567">
        <v>213.19199999999998</v>
      </c>
      <c r="Y889" s="597">
        <v>0.6</v>
      </c>
    </row>
    <row r="890" spans="1:25" s="157" customFormat="1" ht="34.5" customHeight="1" thickTop="1">
      <c r="A890" s="476" t="s">
        <v>2713</v>
      </c>
      <c r="B890" s="410"/>
      <c r="C890" s="412">
        <v>115.117</v>
      </c>
      <c r="D890" s="410"/>
      <c r="E890" s="412" t="s">
        <v>2715</v>
      </c>
      <c r="F890" s="419" t="s">
        <v>2716</v>
      </c>
      <c r="G890" s="416" t="s">
        <v>1965</v>
      </c>
      <c r="H890" s="416" t="s">
        <v>1742</v>
      </c>
      <c r="I890" s="463" t="s">
        <v>133</v>
      </c>
      <c r="J890" s="436">
        <v>8</v>
      </c>
      <c r="K890" s="169">
        <v>2</v>
      </c>
      <c r="L890" s="169" t="s">
        <v>841</v>
      </c>
      <c r="M890" s="169" t="s">
        <v>679</v>
      </c>
      <c r="N890" s="170" t="s">
        <v>2737</v>
      </c>
      <c r="O890" s="201">
        <v>115.117</v>
      </c>
      <c r="P890" s="172">
        <v>1</v>
      </c>
      <c r="Q890" s="201" t="s">
        <v>134</v>
      </c>
      <c r="R890" s="201" t="s">
        <v>2286</v>
      </c>
      <c r="S890" s="202">
        <v>3</v>
      </c>
      <c r="T890" s="169">
        <v>1</v>
      </c>
      <c r="U890" s="169" t="s">
        <v>2740</v>
      </c>
      <c r="V890" s="175">
        <v>9.37</v>
      </c>
      <c r="W890" s="562">
        <v>4.7787</v>
      </c>
      <c r="X890" s="562">
        <v>2.8672199999999997</v>
      </c>
      <c r="Y890" s="563">
        <v>0.6</v>
      </c>
    </row>
    <row r="891" spans="1:25" s="157" customFormat="1" ht="34.5" thickBot="1">
      <c r="A891" s="495"/>
      <c r="B891" s="494"/>
      <c r="C891" s="494"/>
      <c r="D891" s="494"/>
      <c r="E891" s="494"/>
      <c r="F891" s="421"/>
      <c r="G891" s="418"/>
      <c r="H891" s="418"/>
      <c r="I891" s="471"/>
      <c r="J891" s="438"/>
      <c r="K891" s="193">
        <v>2</v>
      </c>
      <c r="L891" s="193" t="s">
        <v>842</v>
      </c>
      <c r="M891" s="193" t="s">
        <v>680</v>
      </c>
      <c r="N891" s="281" t="s">
        <v>135</v>
      </c>
      <c r="O891" s="195">
        <v>115.117</v>
      </c>
      <c r="P891" s="196">
        <v>10</v>
      </c>
      <c r="Q891" s="195" t="s">
        <v>134</v>
      </c>
      <c r="R891" s="195" t="s">
        <v>2286</v>
      </c>
      <c r="S891" s="198">
        <v>3</v>
      </c>
      <c r="T891" s="193">
        <v>1</v>
      </c>
      <c r="U891" s="193" t="s">
        <v>2722</v>
      </c>
      <c r="V891" s="199">
        <v>9.37</v>
      </c>
      <c r="W891" s="594">
        <v>313.155</v>
      </c>
      <c r="X891" s="569">
        <v>187.89299999999997</v>
      </c>
      <c r="Y891" s="570">
        <v>0.6</v>
      </c>
    </row>
    <row r="892" spans="1:25" s="157" customFormat="1" ht="34.5" customHeight="1" thickTop="1">
      <c r="A892" s="476" t="s">
        <v>2713</v>
      </c>
      <c r="B892" s="410"/>
      <c r="C892" s="412">
        <v>121</v>
      </c>
      <c r="D892" s="410"/>
      <c r="E892" s="412" t="s">
        <v>2715</v>
      </c>
      <c r="F892" s="419" t="s">
        <v>2716</v>
      </c>
      <c r="G892" s="416" t="s">
        <v>1970</v>
      </c>
      <c r="H892" s="416" t="s">
        <v>1750</v>
      </c>
      <c r="I892" s="463" t="s">
        <v>137</v>
      </c>
      <c r="J892" s="436">
        <v>8</v>
      </c>
      <c r="K892" s="169">
        <v>2</v>
      </c>
      <c r="L892" s="169" t="s">
        <v>843</v>
      </c>
      <c r="M892" s="169" t="s">
        <v>1567</v>
      </c>
      <c r="N892" s="170" t="s">
        <v>2737</v>
      </c>
      <c r="O892" s="201">
        <v>121</v>
      </c>
      <c r="P892" s="172">
        <v>1</v>
      </c>
      <c r="Q892" s="201" t="s">
        <v>139</v>
      </c>
      <c r="R892" s="201" t="s">
        <v>140</v>
      </c>
      <c r="S892" s="202">
        <v>3</v>
      </c>
      <c r="T892" s="169">
        <v>1</v>
      </c>
      <c r="U892" s="169" t="s">
        <v>2740</v>
      </c>
      <c r="V892" s="175">
        <v>9.37</v>
      </c>
      <c r="W892" s="562">
        <v>4.7787</v>
      </c>
      <c r="X892" s="562">
        <v>2.8672199999999997</v>
      </c>
      <c r="Y892" s="563">
        <v>0.6</v>
      </c>
    </row>
    <row r="893" spans="1:25" s="157" customFormat="1" ht="33.75">
      <c r="A893" s="477"/>
      <c r="B893" s="411"/>
      <c r="C893" s="411"/>
      <c r="D893" s="411"/>
      <c r="E893" s="411"/>
      <c r="F893" s="420"/>
      <c r="G893" s="417"/>
      <c r="H893" s="417"/>
      <c r="I893" s="464"/>
      <c r="J893" s="437"/>
      <c r="K893" s="185">
        <v>2</v>
      </c>
      <c r="L893" s="185" t="s">
        <v>844</v>
      </c>
      <c r="M893" s="185" t="s">
        <v>1568</v>
      </c>
      <c r="N893" s="240" t="s">
        <v>141</v>
      </c>
      <c r="O893" s="241">
        <v>121</v>
      </c>
      <c r="P893" s="205">
        <v>10</v>
      </c>
      <c r="Q893" s="204" t="s">
        <v>139</v>
      </c>
      <c r="R893" s="204" t="s">
        <v>140</v>
      </c>
      <c r="S893" s="206">
        <v>3</v>
      </c>
      <c r="T893" s="185">
        <v>1</v>
      </c>
      <c r="U893" s="185" t="s">
        <v>2722</v>
      </c>
      <c r="V893" s="207">
        <v>9.37</v>
      </c>
      <c r="W893" s="566">
        <v>313.155</v>
      </c>
      <c r="X893" s="566">
        <v>187.89299999999997</v>
      </c>
      <c r="Y893" s="571">
        <v>0.6</v>
      </c>
    </row>
    <row r="894" spans="1:25" s="157" customFormat="1" ht="34.5" thickBot="1">
      <c r="A894" s="495"/>
      <c r="B894" s="494"/>
      <c r="C894" s="494"/>
      <c r="D894" s="494"/>
      <c r="E894" s="494"/>
      <c r="F894" s="421"/>
      <c r="G894" s="418"/>
      <c r="H894" s="418"/>
      <c r="I894" s="471"/>
      <c r="J894" s="438"/>
      <c r="K894" s="193">
        <v>2</v>
      </c>
      <c r="L894" s="193" t="s">
        <v>845</v>
      </c>
      <c r="M894" s="193" t="s">
        <v>1569</v>
      </c>
      <c r="N894" s="238" t="s">
        <v>142</v>
      </c>
      <c r="O894" s="195">
        <v>121</v>
      </c>
      <c r="P894" s="196">
        <v>10</v>
      </c>
      <c r="Q894" s="195" t="s">
        <v>139</v>
      </c>
      <c r="R894" s="195" t="s">
        <v>140</v>
      </c>
      <c r="S894" s="198">
        <v>3</v>
      </c>
      <c r="T894" s="193">
        <v>1</v>
      </c>
      <c r="U894" s="193" t="s">
        <v>2722</v>
      </c>
      <c r="V894" s="199">
        <v>9.37</v>
      </c>
      <c r="W894" s="594">
        <v>129.21</v>
      </c>
      <c r="X894" s="569">
        <v>77.526</v>
      </c>
      <c r="Y894" s="570">
        <v>0.6</v>
      </c>
    </row>
    <row r="895" spans="1:25" s="157" customFormat="1" ht="34.5" customHeight="1" thickTop="1">
      <c r="A895" s="480" t="s">
        <v>2236</v>
      </c>
      <c r="B895" s="481"/>
      <c r="C895" s="482">
        <v>128</v>
      </c>
      <c r="D895" s="481"/>
      <c r="E895" s="482" t="s">
        <v>2715</v>
      </c>
      <c r="F895" s="420" t="s">
        <v>2716</v>
      </c>
      <c r="G895" s="416" t="s">
        <v>1974</v>
      </c>
      <c r="H895" s="416" t="s">
        <v>1755</v>
      </c>
      <c r="I895" s="470" t="s">
        <v>144</v>
      </c>
      <c r="J895" s="437">
        <v>5</v>
      </c>
      <c r="K895" s="187">
        <v>2</v>
      </c>
      <c r="L895" s="169" t="s">
        <v>846</v>
      </c>
      <c r="M895" s="169" t="s">
        <v>1570</v>
      </c>
      <c r="N895" s="170" t="s">
        <v>2737</v>
      </c>
      <c r="O895" s="201">
        <v>128</v>
      </c>
      <c r="P895" s="172">
        <v>1</v>
      </c>
      <c r="Q895" s="171" t="s">
        <v>146</v>
      </c>
      <c r="R895" s="171" t="s">
        <v>147</v>
      </c>
      <c r="S895" s="222">
        <v>6</v>
      </c>
      <c r="T895" s="169">
        <v>1</v>
      </c>
      <c r="U895" s="169" t="s">
        <v>2740</v>
      </c>
      <c r="V895" s="175">
        <v>9.37</v>
      </c>
      <c r="W895" s="562">
        <v>9.5574</v>
      </c>
      <c r="X895" s="562">
        <v>0.95574</v>
      </c>
      <c r="Y895" s="563">
        <v>0.1</v>
      </c>
    </row>
    <row r="896" spans="1:25" s="157" customFormat="1" ht="34.5" thickBot="1">
      <c r="A896" s="477"/>
      <c r="B896" s="411"/>
      <c r="C896" s="411"/>
      <c r="D896" s="411"/>
      <c r="E896" s="411"/>
      <c r="F896" s="420"/>
      <c r="G896" s="418"/>
      <c r="H896" s="418"/>
      <c r="I896" s="464"/>
      <c r="J896" s="437"/>
      <c r="K896" s="193">
        <v>2</v>
      </c>
      <c r="L896" s="271" t="s">
        <v>847</v>
      </c>
      <c r="M896" s="271" t="s">
        <v>1571</v>
      </c>
      <c r="N896" s="272" t="s">
        <v>148</v>
      </c>
      <c r="O896" s="195">
        <v>128</v>
      </c>
      <c r="P896" s="274">
        <v>3</v>
      </c>
      <c r="Q896" s="275" t="s">
        <v>146</v>
      </c>
      <c r="R896" s="275" t="s">
        <v>147</v>
      </c>
      <c r="S896" s="276">
        <v>6</v>
      </c>
      <c r="T896" s="271">
        <v>1</v>
      </c>
      <c r="U896" s="271" t="s">
        <v>2722</v>
      </c>
      <c r="V896" s="278">
        <v>9.37</v>
      </c>
      <c r="W896" s="594">
        <v>25312.44</v>
      </c>
      <c r="X896" s="594">
        <v>2531.244</v>
      </c>
      <c r="Y896" s="595">
        <v>0.1</v>
      </c>
    </row>
    <row r="897" spans="1:25" s="157" customFormat="1" ht="23.25" customHeight="1" thickTop="1">
      <c r="A897" s="476" t="s">
        <v>2236</v>
      </c>
      <c r="B897" s="410"/>
      <c r="C897" s="412" t="s">
        <v>149</v>
      </c>
      <c r="D897" s="410"/>
      <c r="E897" s="412" t="s">
        <v>2715</v>
      </c>
      <c r="F897" s="419" t="s">
        <v>2716</v>
      </c>
      <c r="G897" s="416" t="s">
        <v>1977</v>
      </c>
      <c r="H897" s="416" t="s">
        <v>1760</v>
      </c>
      <c r="I897" s="463" t="s">
        <v>151</v>
      </c>
      <c r="J897" s="436">
        <v>8</v>
      </c>
      <c r="K897" s="169">
        <v>2</v>
      </c>
      <c r="L897" s="176" t="s">
        <v>848</v>
      </c>
      <c r="M897" s="176" t="s">
        <v>1572</v>
      </c>
      <c r="N897" s="170" t="s">
        <v>2737</v>
      </c>
      <c r="O897" s="201">
        <v>132</v>
      </c>
      <c r="P897" s="172">
        <v>1</v>
      </c>
      <c r="Q897" s="201" t="s">
        <v>152</v>
      </c>
      <c r="R897" s="201" t="s">
        <v>140</v>
      </c>
      <c r="S897" s="222">
        <v>3</v>
      </c>
      <c r="T897" s="223">
        <v>1</v>
      </c>
      <c r="U897" s="176" t="s">
        <v>2740</v>
      </c>
      <c r="V897" s="175">
        <v>9.37</v>
      </c>
      <c r="W897" s="633">
        <v>4.7787</v>
      </c>
      <c r="X897" s="639">
        <v>2.8672199999999997</v>
      </c>
      <c r="Y897" s="563">
        <v>0.6</v>
      </c>
    </row>
    <row r="898" spans="1:25" s="157" customFormat="1" ht="45.75" thickBot="1">
      <c r="A898" s="477"/>
      <c r="B898" s="411"/>
      <c r="C898" s="411"/>
      <c r="D898" s="411"/>
      <c r="E898" s="411"/>
      <c r="F898" s="420"/>
      <c r="G898" s="418"/>
      <c r="H898" s="418"/>
      <c r="I898" s="464"/>
      <c r="J898" s="437"/>
      <c r="K898" s="193">
        <v>2</v>
      </c>
      <c r="L898" s="200" t="s">
        <v>849</v>
      </c>
      <c r="M898" s="200" t="s">
        <v>1573</v>
      </c>
      <c r="N898" s="194" t="s">
        <v>153</v>
      </c>
      <c r="O898" s="273">
        <v>132</v>
      </c>
      <c r="P898" s="196">
        <v>10</v>
      </c>
      <c r="Q898" s="195" t="s">
        <v>152</v>
      </c>
      <c r="R898" s="195" t="s">
        <v>140</v>
      </c>
      <c r="S898" s="198">
        <v>3</v>
      </c>
      <c r="T898" s="231">
        <v>1</v>
      </c>
      <c r="U898" s="200" t="s">
        <v>2722</v>
      </c>
      <c r="V898" s="199">
        <v>9.37</v>
      </c>
      <c r="W898" s="637">
        <v>327.21</v>
      </c>
      <c r="X898" s="640">
        <v>196.326</v>
      </c>
      <c r="Y898" s="570">
        <v>0.6</v>
      </c>
    </row>
    <row r="899" spans="1:25" s="157" customFormat="1" ht="34.5" customHeight="1" thickTop="1">
      <c r="A899" s="476" t="s">
        <v>2713</v>
      </c>
      <c r="B899" s="410"/>
      <c r="C899" s="412" t="s">
        <v>154</v>
      </c>
      <c r="D899" s="410"/>
      <c r="E899" s="412" t="s">
        <v>2715</v>
      </c>
      <c r="F899" s="419" t="s">
        <v>2716</v>
      </c>
      <c r="G899" s="416" t="s">
        <v>1985</v>
      </c>
      <c r="H899" s="416" t="s">
        <v>1763</v>
      </c>
      <c r="I899" s="463" t="s">
        <v>156</v>
      </c>
      <c r="J899" s="436">
        <v>8</v>
      </c>
      <c r="K899" s="177" t="s">
        <v>157</v>
      </c>
      <c r="L899" s="177" t="s">
        <v>850</v>
      </c>
      <c r="M899" s="177" t="s">
        <v>1574</v>
      </c>
      <c r="N899" s="178" t="s">
        <v>2737</v>
      </c>
      <c r="O899" s="239" t="s">
        <v>158</v>
      </c>
      <c r="P899" s="180">
        <v>1</v>
      </c>
      <c r="Q899" s="239" t="s">
        <v>159</v>
      </c>
      <c r="R899" s="239" t="s">
        <v>140</v>
      </c>
      <c r="S899" s="260">
        <v>43</v>
      </c>
      <c r="T899" s="177">
        <v>1</v>
      </c>
      <c r="U899" s="177" t="s">
        <v>2740</v>
      </c>
      <c r="V899" s="183">
        <v>9.37</v>
      </c>
      <c r="W899" s="564">
        <v>68.4947</v>
      </c>
      <c r="X899" s="564">
        <v>41.096819999999994</v>
      </c>
      <c r="Y899" s="565">
        <v>0.6</v>
      </c>
    </row>
    <row r="900" spans="1:25" s="157" customFormat="1" ht="115.5" customHeight="1" thickBot="1">
      <c r="A900" s="477"/>
      <c r="B900" s="411"/>
      <c r="C900" s="411"/>
      <c r="D900" s="411"/>
      <c r="E900" s="411"/>
      <c r="F900" s="420"/>
      <c r="G900" s="417"/>
      <c r="H900" s="417"/>
      <c r="I900" s="464"/>
      <c r="J900" s="437"/>
      <c r="K900" s="177" t="s">
        <v>157</v>
      </c>
      <c r="L900" s="243" t="s">
        <v>851</v>
      </c>
      <c r="M900" s="243" t="s">
        <v>1575</v>
      </c>
      <c r="N900" s="240" t="s">
        <v>160</v>
      </c>
      <c r="O900" s="195" t="s">
        <v>158</v>
      </c>
      <c r="P900" s="205">
        <v>3</v>
      </c>
      <c r="Q900" s="241" t="s">
        <v>159</v>
      </c>
      <c r="R900" s="241" t="s">
        <v>140</v>
      </c>
      <c r="S900" s="206">
        <v>43</v>
      </c>
      <c r="T900" s="243">
        <v>1</v>
      </c>
      <c r="U900" s="243" t="s">
        <v>2722</v>
      </c>
      <c r="V900" s="253">
        <v>9.37</v>
      </c>
      <c r="W900" s="566">
        <v>6361.85</v>
      </c>
      <c r="X900" s="567">
        <v>3817.11</v>
      </c>
      <c r="Y900" s="568">
        <v>0.6</v>
      </c>
    </row>
    <row r="901" spans="1:25" s="157" customFormat="1" ht="23.25" customHeight="1" thickTop="1">
      <c r="A901" s="504" t="s">
        <v>2713</v>
      </c>
      <c r="B901" s="419"/>
      <c r="C901" s="407" t="s">
        <v>161</v>
      </c>
      <c r="D901" s="419"/>
      <c r="E901" s="407" t="s">
        <v>2715</v>
      </c>
      <c r="F901" s="540" t="s">
        <v>2716</v>
      </c>
      <c r="G901" s="537" t="s">
        <v>1994</v>
      </c>
      <c r="H901" s="537" t="s">
        <v>1770</v>
      </c>
      <c r="I901" s="515" t="s">
        <v>2020</v>
      </c>
      <c r="J901" s="436">
        <v>14</v>
      </c>
      <c r="K901" s="169" t="s">
        <v>157</v>
      </c>
      <c r="L901" s="169" t="s">
        <v>852</v>
      </c>
      <c r="M901" s="169" t="s">
        <v>1576</v>
      </c>
      <c r="N901" s="170" t="s">
        <v>2737</v>
      </c>
      <c r="O901" s="179" t="s">
        <v>2022</v>
      </c>
      <c r="P901" s="172">
        <v>1</v>
      </c>
      <c r="Q901" s="201" t="s">
        <v>2023</v>
      </c>
      <c r="R901" s="201" t="s">
        <v>2286</v>
      </c>
      <c r="S901" s="202">
        <v>43</v>
      </c>
      <c r="T901" s="169">
        <v>1</v>
      </c>
      <c r="U901" s="169" t="s">
        <v>2740</v>
      </c>
      <c r="V901" s="175">
        <v>9.37</v>
      </c>
      <c r="W901" s="562">
        <v>68.4947</v>
      </c>
      <c r="X901" s="562">
        <v>6.84947</v>
      </c>
      <c r="Y901" s="563">
        <v>0.1</v>
      </c>
    </row>
    <row r="902" spans="1:25" s="157" customFormat="1" ht="33.75">
      <c r="A902" s="496"/>
      <c r="B902" s="420"/>
      <c r="C902" s="408"/>
      <c r="D902" s="420"/>
      <c r="E902" s="408"/>
      <c r="F902" s="541"/>
      <c r="G902" s="538"/>
      <c r="H902" s="538"/>
      <c r="I902" s="493"/>
      <c r="J902" s="437"/>
      <c r="K902" s="177" t="s">
        <v>157</v>
      </c>
      <c r="L902" s="243" t="s">
        <v>853</v>
      </c>
      <c r="M902" s="243" t="s">
        <v>1577</v>
      </c>
      <c r="N902" s="240" t="s">
        <v>2024</v>
      </c>
      <c r="O902" s="241" t="s">
        <v>2022</v>
      </c>
      <c r="P902" s="205">
        <v>10</v>
      </c>
      <c r="Q902" s="241" t="s">
        <v>2023</v>
      </c>
      <c r="R902" s="241" t="s">
        <v>2286</v>
      </c>
      <c r="S902" s="206">
        <v>43</v>
      </c>
      <c r="T902" s="243">
        <v>1</v>
      </c>
      <c r="U902" s="243" t="s">
        <v>2722</v>
      </c>
      <c r="V902" s="253">
        <v>9.37</v>
      </c>
      <c r="W902" s="566">
        <v>203.605</v>
      </c>
      <c r="X902" s="567">
        <v>20.3605</v>
      </c>
      <c r="Y902" s="568">
        <v>0.1</v>
      </c>
    </row>
    <row r="903" spans="1:25" s="157" customFormat="1" ht="45">
      <c r="A903" s="496"/>
      <c r="B903" s="420"/>
      <c r="C903" s="408"/>
      <c r="D903" s="420"/>
      <c r="E903" s="408"/>
      <c r="F903" s="541"/>
      <c r="G903" s="538"/>
      <c r="H903" s="538"/>
      <c r="I903" s="493"/>
      <c r="J903" s="437"/>
      <c r="K903" s="177" t="s">
        <v>157</v>
      </c>
      <c r="L903" s="185" t="s">
        <v>854</v>
      </c>
      <c r="M903" s="185" t="s">
        <v>1578</v>
      </c>
      <c r="N903" s="240" t="s">
        <v>2025</v>
      </c>
      <c r="O903" s="204" t="s">
        <v>2026</v>
      </c>
      <c r="P903" s="205">
        <v>4</v>
      </c>
      <c r="Q903" s="204" t="s">
        <v>2023</v>
      </c>
      <c r="R903" s="204" t="s">
        <v>2286</v>
      </c>
      <c r="S903" s="206">
        <v>43</v>
      </c>
      <c r="T903" s="185">
        <v>1</v>
      </c>
      <c r="U903" s="185" t="s">
        <v>2722</v>
      </c>
      <c r="V903" s="207">
        <v>9.37</v>
      </c>
      <c r="W903" s="566">
        <v>1656.36</v>
      </c>
      <c r="X903" s="566">
        <v>165.636</v>
      </c>
      <c r="Y903" s="571">
        <v>0.1</v>
      </c>
    </row>
    <row r="904" spans="1:25" s="157" customFormat="1" ht="156.75" customHeight="1" thickBot="1">
      <c r="A904" s="496"/>
      <c r="B904" s="420"/>
      <c r="C904" s="408"/>
      <c r="D904" s="420"/>
      <c r="E904" s="408"/>
      <c r="F904" s="541"/>
      <c r="G904" s="539"/>
      <c r="H904" s="539"/>
      <c r="I904" s="516"/>
      <c r="J904" s="438"/>
      <c r="K904" s="271" t="s">
        <v>157</v>
      </c>
      <c r="L904" s="193" t="s">
        <v>855</v>
      </c>
      <c r="M904" s="193" t="s">
        <v>1579</v>
      </c>
      <c r="N904" s="238" t="s">
        <v>2027</v>
      </c>
      <c r="O904" s="195" t="s">
        <v>2028</v>
      </c>
      <c r="P904" s="196">
        <v>10</v>
      </c>
      <c r="Q904" s="195" t="s">
        <v>2023</v>
      </c>
      <c r="R904" s="195" t="s">
        <v>2286</v>
      </c>
      <c r="S904" s="198">
        <v>43</v>
      </c>
      <c r="T904" s="193">
        <v>1</v>
      </c>
      <c r="U904" s="193" t="s">
        <v>2722</v>
      </c>
      <c r="V904" s="199">
        <v>9.37</v>
      </c>
      <c r="W904" s="594">
        <v>10793.86</v>
      </c>
      <c r="X904" s="569">
        <v>6476.315999999999</v>
      </c>
      <c r="Y904" s="570">
        <v>0.6</v>
      </c>
    </row>
    <row r="905" spans="1:25" s="157" customFormat="1" ht="34.5" customHeight="1" thickTop="1">
      <c r="A905" s="476" t="s">
        <v>2713</v>
      </c>
      <c r="B905" s="410"/>
      <c r="C905" s="412" t="s">
        <v>2029</v>
      </c>
      <c r="D905" s="410"/>
      <c r="E905" s="412" t="s">
        <v>2715</v>
      </c>
      <c r="F905" s="419" t="s">
        <v>2716</v>
      </c>
      <c r="G905" s="416" t="s">
        <v>2003</v>
      </c>
      <c r="H905" s="416" t="s">
        <v>1774</v>
      </c>
      <c r="I905" s="463" t="s">
        <v>2031</v>
      </c>
      <c r="J905" s="436">
        <v>7</v>
      </c>
      <c r="K905" s="169" t="s">
        <v>157</v>
      </c>
      <c r="L905" s="169" t="s">
        <v>856</v>
      </c>
      <c r="M905" s="169" t="s">
        <v>681</v>
      </c>
      <c r="N905" s="170" t="s">
        <v>2737</v>
      </c>
      <c r="O905" s="201" t="s">
        <v>2032</v>
      </c>
      <c r="P905" s="172">
        <v>1</v>
      </c>
      <c r="Q905" s="201" t="s">
        <v>2033</v>
      </c>
      <c r="R905" s="201" t="s">
        <v>2034</v>
      </c>
      <c r="S905" s="202">
        <v>1</v>
      </c>
      <c r="T905" s="169">
        <v>1</v>
      </c>
      <c r="U905" s="169" t="s">
        <v>2740</v>
      </c>
      <c r="V905" s="175">
        <v>9.37</v>
      </c>
      <c r="W905" s="562">
        <v>1.5929</v>
      </c>
      <c r="X905" s="562">
        <v>0.15929000000000001</v>
      </c>
      <c r="Y905" s="563">
        <v>0.1</v>
      </c>
    </row>
    <row r="906" spans="1:25" s="157" customFormat="1" ht="90">
      <c r="A906" s="477"/>
      <c r="B906" s="411"/>
      <c r="C906" s="411"/>
      <c r="D906" s="411"/>
      <c r="E906" s="411"/>
      <c r="F906" s="420"/>
      <c r="G906" s="417"/>
      <c r="H906" s="417"/>
      <c r="I906" s="464"/>
      <c r="J906" s="437"/>
      <c r="K906" s="177" t="s">
        <v>157</v>
      </c>
      <c r="L906" s="243" t="s">
        <v>857</v>
      </c>
      <c r="M906" s="243" t="s">
        <v>682</v>
      </c>
      <c r="N906" s="240" t="s">
        <v>2035</v>
      </c>
      <c r="O906" s="241" t="s">
        <v>2032</v>
      </c>
      <c r="P906" s="205">
        <v>6</v>
      </c>
      <c r="Q906" s="241" t="s">
        <v>2033</v>
      </c>
      <c r="R906" s="241" t="s">
        <v>2036</v>
      </c>
      <c r="S906" s="206">
        <v>1</v>
      </c>
      <c r="T906" s="243">
        <v>1</v>
      </c>
      <c r="U906" s="243" t="s">
        <v>2722</v>
      </c>
      <c r="V906" s="253">
        <v>9.37</v>
      </c>
      <c r="W906" s="566">
        <v>9.47</v>
      </c>
      <c r="X906" s="567">
        <v>0.947</v>
      </c>
      <c r="Y906" s="568">
        <v>0.1</v>
      </c>
    </row>
    <row r="907" spans="1:25" s="157" customFormat="1" ht="34.5" thickBot="1">
      <c r="A907" s="478"/>
      <c r="B907" s="479"/>
      <c r="C907" s="479"/>
      <c r="D907" s="479"/>
      <c r="E907" s="479"/>
      <c r="F907" s="420"/>
      <c r="G907" s="418"/>
      <c r="H907" s="418"/>
      <c r="I907" s="465"/>
      <c r="J907" s="437"/>
      <c r="K907" s="224"/>
      <c r="L907" s="192" t="s">
        <v>858</v>
      </c>
      <c r="M907" s="192" t="s">
        <v>683</v>
      </c>
      <c r="N907" s="262" t="s">
        <v>2037</v>
      </c>
      <c r="O907" s="263" t="s">
        <v>2032</v>
      </c>
      <c r="P907" s="264">
        <v>10</v>
      </c>
      <c r="Q907" s="263" t="s">
        <v>2033</v>
      </c>
      <c r="R907" s="263" t="s">
        <v>2036</v>
      </c>
      <c r="S907" s="289">
        <v>1</v>
      </c>
      <c r="T907" s="192">
        <v>1</v>
      </c>
      <c r="U907" s="192" t="s">
        <v>2722</v>
      </c>
      <c r="V907" s="266">
        <v>9.37</v>
      </c>
      <c r="W907" s="590">
        <v>109.12</v>
      </c>
      <c r="X907" s="567">
        <v>65.472</v>
      </c>
      <c r="Y907" s="591">
        <v>0.6</v>
      </c>
    </row>
    <row r="908" spans="1:25" s="157" customFormat="1" ht="34.5" customHeight="1" thickTop="1">
      <c r="A908" s="476" t="s">
        <v>2713</v>
      </c>
      <c r="B908" s="410"/>
      <c r="C908" s="412" t="s">
        <v>2038</v>
      </c>
      <c r="D908" s="410"/>
      <c r="E908" s="412" t="s">
        <v>2715</v>
      </c>
      <c r="F908" s="419" t="s">
        <v>2716</v>
      </c>
      <c r="G908" s="416" t="s">
        <v>2013</v>
      </c>
      <c r="H908" s="416" t="s">
        <v>1781</v>
      </c>
      <c r="I908" s="463" t="s">
        <v>2040</v>
      </c>
      <c r="J908" s="436">
        <v>8</v>
      </c>
      <c r="K908" s="169" t="s">
        <v>157</v>
      </c>
      <c r="L908" s="169" t="s">
        <v>859</v>
      </c>
      <c r="M908" s="169" t="s">
        <v>686</v>
      </c>
      <c r="N908" s="170" t="s">
        <v>2737</v>
      </c>
      <c r="O908" s="201" t="s">
        <v>2038</v>
      </c>
      <c r="P908" s="172">
        <v>1</v>
      </c>
      <c r="Q908" s="201" t="s">
        <v>2041</v>
      </c>
      <c r="R908" s="201" t="s">
        <v>140</v>
      </c>
      <c r="S908" s="202">
        <v>43</v>
      </c>
      <c r="T908" s="169">
        <v>1</v>
      </c>
      <c r="U908" s="169" t="s">
        <v>2740</v>
      </c>
      <c r="V908" s="175">
        <v>9.37</v>
      </c>
      <c r="W908" s="562">
        <v>68.4947</v>
      </c>
      <c r="X908" s="562">
        <v>41.096819999999994</v>
      </c>
      <c r="Y908" s="563">
        <v>0.6</v>
      </c>
    </row>
    <row r="909" spans="1:25" s="157" customFormat="1" ht="56.25">
      <c r="A909" s="477"/>
      <c r="B909" s="411"/>
      <c r="C909" s="411"/>
      <c r="D909" s="411"/>
      <c r="E909" s="411"/>
      <c r="F909" s="420"/>
      <c r="G909" s="417"/>
      <c r="H909" s="417"/>
      <c r="I909" s="464"/>
      <c r="J909" s="437"/>
      <c r="K909" s="177" t="s">
        <v>157</v>
      </c>
      <c r="L909" s="243" t="s">
        <v>860</v>
      </c>
      <c r="M909" s="243" t="s">
        <v>687</v>
      </c>
      <c r="N909" s="240" t="s">
        <v>2042</v>
      </c>
      <c r="O909" s="241" t="s">
        <v>2038</v>
      </c>
      <c r="P909" s="205">
        <v>6</v>
      </c>
      <c r="Q909" s="241" t="s">
        <v>2041</v>
      </c>
      <c r="R909" s="241" t="s">
        <v>140</v>
      </c>
      <c r="S909" s="206">
        <v>43</v>
      </c>
      <c r="T909" s="243">
        <v>1</v>
      </c>
      <c r="U909" s="243" t="s">
        <v>2722</v>
      </c>
      <c r="V909" s="253">
        <v>9.37</v>
      </c>
      <c r="W909" s="566">
        <v>407.21</v>
      </c>
      <c r="X909" s="567">
        <v>244.32599999999994</v>
      </c>
      <c r="Y909" s="568">
        <v>0.6</v>
      </c>
    </row>
    <row r="910" spans="1:25" s="157" customFormat="1" ht="34.5" thickBot="1">
      <c r="A910" s="495"/>
      <c r="B910" s="494"/>
      <c r="C910" s="494"/>
      <c r="D910" s="494"/>
      <c r="E910" s="494"/>
      <c r="F910" s="421"/>
      <c r="G910" s="418"/>
      <c r="H910" s="418"/>
      <c r="I910" s="471"/>
      <c r="J910" s="438"/>
      <c r="K910" s="271" t="s">
        <v>157</v>
      </c>
      <c r="L910" s="193" t="s">
        <v>861</v>
      </c>
      <c r="M910" s="193" t="s">
        <v>1580</v>
      </c>
      <c r="N910" s="281" t="s">
        <v>2235</v>
      </c>
      <c r="O910" s="273" t="s">
        <v>2038</v>
      </c>
      <c r="P910" s="196">
        <v>10</v>
      </c>
      <c r="Q910" s="273" t="s">
        <v>2041</v>
      </c>
      <c r="R910" s="273" t="s">
        <v>140</v>
      </c>
      <c r="S910" s="198">
        <v>43</v>
      </c>
      <c r="T910" s="193">
        <v>1</v>
      </c>
      <c r="U910" s="193" t="s">
        <v>2722</v>
      </c>
      <c r="V910" s="199">
        <v>9.37</v>
      </c>
      <c r="W910" s="569">
        <v>4685.71</v>
      </c>
      <c r="X910" s="569">
        <v>2811.426</v>
      </c>
      <c r="Y910" s="570">
        <v>0.6</v>
      </c>
    </row>
    <row r="911" spans="1:25" s="157" customFormat="1" ht="12.75" thickBot="1" thickTop="1">
      <c r="A911" s="158" t="s">
        <v>2043</v>
      </c>
      <c r="B911" s="159"/>
      <c r="C911" s="159"/>
      <c r="D911" s="159"/>
      <c r="E911" s="159"/>
      <c r="F911" s="161"/>
      <c r="G911" s="162"/>
      <c r="H911" s="162"/>
      <c r="I911" s="163"/>
      <c r="J911" s="164"/>
      <c r="K911" s="164"/>
      <c r="L911" s="165"/>
      <c r="M911" s="165"/>
      <c r="N911" s="166"/>
      <c r="O911" s="161"/>
      <c r="P911" s="165"/>
      <c r="Q911" s="375"/>
      <c r="R911" s="161"/>
      <c r="S911" s="167"/>
      <c r="T911" s="165"/>
      <c r="U911" s="165"/>
      <c r="V911" s="168"/>
      <c r="W911" s="621"/>
      <c r="X911" s="621"/>
      <c r="Y911" s="622"/>
    </row>
    <row r="912" spans="1:25" s="157" customFormat="1" ht="34.5" customHeight="1" thickTop="1">
      <c r="A912" s="476" t="s">
        <v>2713</v>
      </c>
      <c r="B912" s="410"/>
      <c r="C912" s="412" t="s">
        <v>2044</v>
      </c>
      <c r="D912" s="410"/>
      <c r="E912" s="412" t="s">
        <v>2715</v>
      </c>
      <c r="F912" s="419" t="s">
        <v>2716</v>
      </c>
      <c r="G912" s="416" t="s">
        <v>2435</v>
      </c>
      <c r="H912" s="416" t="s">
        <v>1787</v>
      </c>
      <c r="I912" s="463" t="s">
        <v>2046</v>
      </c>
      <c r="J912" s="436">
        <v>8</v>
      </c>
      <c r="K912" s="169">
        <v>5.8</v>
      </c>
      <c r="L912" s="169" t="s">
        <v>862</v>
      </c>
      <c r="M912" s="169" t="s">
        <v>688</v>
      </c>
      <c r="N912" s="170" t="s">
        <v>2737</v>
      </c>
      <c r="O912" s="201">
        <v>425.426</v>
      </c>
      <c r="P912" s="172">
        <v>1</v>
      </c>
      <c r="Q912" s="201" t="s">
        <v>2047</v>
      </c>
      <c r="R912" s="201" t="s">
        <v>2286</v>
      </c>
      <c r="S912" s="202">
        <f>30+2137</f>
        <v>2167</v>
      </c>
      <c r="T912" s="169">
        <v>1</v>
      </c>
      <c r="U912" s="169" t="s">
        <v>2740</v>
      </c>
      <c r="V912" s="175">
        <v>9.37</v>
      </c>
      <c r="W912" s="562">
        <v>3451.8143</v>
      </c>
      <c r="X912" s="562">
        <v>2071.08858</v>
      </c>
      <c r="Y912" s="563">
        <v>0.6</v>
      </c>
    </row>
    <row r="913" spans="1:25" s="157" customFormat="1" ht="33.75">
      <c r="A913" s="477"/>
      <c r="B913" s="411"/>
      <c r="C913" s="411"/>
      <c r="D913" s="411"/>
      <c r="E913" s="411"/>
      <c r="F913" s="420"/>
      <c r="G913" s="417"/>
      <c r="H913" s="417"/>
      <c r="I913" s="464"/>
      <c r="J913" s="437"/>
      <c r="K913" s="185">
        <v>5.8</v>
      </c>
      <c r="L913" s="243" t="s">
        <v>863</v>
      </c>
      <c r="M913" s="243" t="s">
        <v>689</v>
      </c>
      <c r="N913" s="240" t="s">
        <v>2048</v>
      </c>
      <c r="O913" s="241">
        <v>425.426</v>
      </c>
      <c r="P913" s="205">
        <v>6</v>
      </c>
      <c r="Q913" s="241" t="s">
        <v>2047</v>
      </c>
      <c r="R913" s="241" t="s">
        <v>2286</v>
      </c>
      <c r="S913" s="206">
        <f>30+2137</f>
        <v>2167</v>
      </c>
      <c r="T913" s="243">
        <v>1</v>
      </c>
      <c r="U913" s="243" t="s">
        <v>2722</v>
      </c>
      <c r="V913" s="253">
        <v>9.37</v>
      </c>
      <c r="W913" s="566">
        <v>10369.094999999998</v>
      </c>
      <c r="X913" s="567">
        <v>6221.4569999999985</v>
      </c>
      <c r="Y913" s="568">
        <v>0.6</v>
      </c>
    </row>
    <row r="914" spans="1:25" s="157" customFormat="1" ht="89.25" customHeight="1" thickBot="1">
      <c r="A914" s="495"/>
      <c r="B914" s="494"/>
      <c r="C914" s="494"/>
      <c r="D914" s="494"/>
      <c r="E914" s="494"/>
      <c r="F914" s="421"/>
      <c r="G914" s="418"/>
      <c r="H914" s="418"/>
      <c r="I914" s="471"/>
      <c r="J914" s="438"/>
      <c r="K914" s="193">
        <v>5.8</v>
      </c>
      <c r="L914" s="193" t="s">
        <v>864</v>
      </c>
      <c r="M914" s="193" t="s">
        <v>690</v>
      </c>
      <c r="N914" s="281" t="s">
        <v>2235</v>
      </c>
      <c r="O914" s="195">
        <v>425.426</v>
      </c>
      <c r="P914" s="196">
        <v>10</v>
      </c>
      <c r="Q914" s="195" t="s">
        <v>2047</v>
      </c>
      <c r="R914" s="195" t="s">
        <v>2286</v>
      </c>
      <c r="S914" s="198">
        <f>30+2137</f>
        <v>2167</v>
      </c>
      <c r="T914" s="193">
        <v>1</v>
      </c>
      <c r="U914" s="193" t="s">
        <v>2722</v>
      </c>
      <c r="V914" s="199">
        <v>9.37</v>
      </c>
      <c r="W914" s="594">
        <v>236571.39</v>
      </c>
      <c r="X914" s="569">
        <v>141942.83399999997</v>
      </c>
      <c r="Y914" s="570">
        <v>0.6</v>
      </c>
    </row>
    <row r="915" spans="23:24" ht="12" thickTop="1">
      <c r="W915" s="542">
        <v>821096190.0903193</v>
      </c>
      <c r="X915" s="542">
        <v>90475284.29392213</v>
      </c>
    </row>
  </sheetData>
  <sheetProtection/>
  <mergeCells count="2353">
    <mergeCell ref="G908:G910"/>
    <mergeCell ref="I908:I910"/>
    <mergeCell ref="J908:J910"/>
    <mergeCell ref="F908:F910"/>
    <mergeCell ref="H908:H910"/>
    <mergeCell ref="F912:F914"/>
    <mergeCell ref="G912:G914"/>
    <mergeCell ref="I912:I914"/>
    <mergeCell ref="J912:J914"/>
    <mergeCell ref="H912:H914"/>
    <mergeCell ref="E912:E914"/>
    <mergeCell ref="A908:A910"/>
    <mergeCell ref="B908:B910"/>
    <mergeCell ref="C908:C910"/>
    <mergeCell ref="D908:D910"/>
    <mergeCell ref="E908:E910"/>
    <mergeCell ref="A912:A914"/>
    <mergeCell ref="B912:B914"/>
    <mergeCell ref="C912:C914"/>
    <mergeCell ref="D912:D914"/>
    <mergeCell ref="G901:G904"/>
    <mergeCell ref="I901:I904"/>
    <mergeCell ref="J901:J904"/>
    <mergeCell ref="F901:F904"/>
    <mergeCell ref="H901:H904"/>
    <mergeCell ref="F905:F907"/>
    <mergeCell ref="G905:G907"/>
    <mergeCell ref="I905:I907"/>
    <mergeCell ref="J905:J907"/>
    <mergeCell ref="H905:H907"/>
    <mergeCell ref="E905:E907"/>
    <mergeCell ref="A901:A904"/>
    <mergeCell ref="B901:B904"/>
    <mergeCell ref="C901:C904"/>
    <mergeCell ref="D901:D904"/>
    <mergeCell ref="E901:E904"/>
    <mergeCell ref="A905:A907"/>
    <mergeCell ref="B905:B907"/>
    <mergeCell ref="C905:C907"/>
    <mergeCell ref="D905:D907"/>
    <mergeCell ref="G897:G898"/>
    <mergeCell ref="I897:I898"/>
    <mergeCell ref="J897:J898"/>
    <mergeCell ref="F897:F898"/>
    <mergeCell ref="H897:H898"/>
    <mergeCell ref="F899:F900"/>
    <mergeCell ref="G899:G900"/>
    <mergeCell ref="I899:I900"/>
    <mergeCell ref="J899:J900"/>
    <mergeCell ref="H899:H900"/>
    <mergeCell ref="E899:E900"/>
    <mergeCell ref="A897:A898"/>
    <mergeCell ref="B897:B898"/>
    <mergeCell ref="C897:C898"/>
    <mergeCell ref="D897:D898"/>
    <mergeCell ref="E897:E898"/>
    <mergeCell ref="A899:A900"/>
    <mergeCell ref="B899:B900"/>
    <mergeCell ref="C899:C900"/>
    <mergeCell ref="D899:D900"/>
    <mergeCell ref="G892:G894"/>
    <mergeCell ref="I892:I894"/>
    <mergeCell ref="J892:J894"/>
    <mergeCell ref="F892:F894"/>
    <mergeCell ref="F895:F896"/>
    <mergeCell ref="G895:G896"/>
    <mergeCell ref="I895:I896"/>
    <mergeCell ref="J895:J896"/>
    <mergeCell ref="E895:E896"/>
    <mergeCell ref="A892:A894"/>
    <mergeCell ref="B892:B894"/>
    <mergeCell ref="C892:C894"/>
    <mergeCell ref="D892:D894"/>
    <mergeCell ref="E892:E894"/>
    <mergeCell ref="A895:A896"/>
    <mergeCell ref="B895:B896"/>
    <mergeCell ref="C895:C896"/>
    <mergeCell ref="D895:D896"/>
    <mergeCell ref="G888:G889"/>
    <mergeCell ref="I888:I889"/>
    <mergeCell ref="J888:J889"/>
    <mergeCell ref="F888:F889"/>
    <mergeCell ref="H888:H889"/>
    <mergeCell ref="F890:F891"/>
    <mergeCell ref="G890:G891"/>
    <mergeCell ref="I890:I891"/>
    <mergeCell ref="J890:J891"/>
    <mergeCell ref="H890:H891"/>
    <mergeCell ref="E890:E891"/>
    <mergeCell ref="A888:A889"/>
    <mergeCell ref="B888:B889"/>
    <mergeCell ref="C888:C889"/>
    <mergeCell ref="D888:D889"/>
    <mergeCell ref="E888:E889"/>
    <mergeCell ref="A890:A891"/>
    <mergeCell ref="B890:B891"/>
    <mergeCell ref="C890:C891"/>
    <mergeCell ref="D890:D891"/>
    <mergeCell ref="G883:G885"/>
    <mergeCell ref="I883:I885"/>
    <mergeCell ref="J883:J885"/>
    <mergeCell ref="F883:F885"/>
    <mergeCell ref="H883:H885"/>
    <mergeCell ref="F886:F887"/>
    <mergeCell ref="G886:G887"/>
    <mergeCell ref="I886:I887"/>
    <mergeCell ref="J886:J887"/>
    <mergeCell ref="H886:H887"/>
    <mergeCell ref="E886:E887"/>
    <mergeCell ref="A883:A885"/>
    <mergeCell ref="B883:B885"/>
    <mergeCell ref="C883:C885"/>
    <mergeCell ref="D883:D885"/>
    <mergeCell ref="E883:E885"/>
    <mergeCell ref="A886:A887"/>
    <mergeCell ref="B886:B887"/>
    <mergeCell ref="C886:C887"/>
    <mergeCell ref="D886:D887"/>
    <mergeCell ref="G878:G879"/>
    <mergeCell ref="I878:I879"/>
    <mergeCell ref="J878:J879"/>
    <mergeCell ref="F878:F879"/>
    <mergeCell ref="H878:H879"/>
    <mergeCell ref="F881:F882"/>
    <mergeCell ref="G881:G882"/>
    <mergeCell ref="I881:I882"/>
    <mergeCell ref="J881:J882"/>
    <mergeCell ref="H881:H882"/>
    <mergeCell ref="E881:E882"/>
    <mergeCell ref="A878:A879"/>
    <mergeCell ref="B878:B879"/>
    <mergeCell ref="C878:C879"/>
    <mergeCell ref="D878:D879"/>
    <mergeCell ref="E878:E879"/>
    <mergeCell ref="A881:A882"/>
    <mergeCell ref="B881:B882"/>
    <mergeCell ref="C881:C882"/>
    <mergeCell ref="D881:D882"/>
    <mergeCell ref="G872:G875"/>
    <mergeCell ref="I872:I875"/>
    <mergeCell ref="J872:J875"/>
    <mergeCell ref="F872:F875"/>
    <mergeCell ref="F876:F877"/>
    <mergeCell ref="G876:G877"/>
    <mergeCell ref="I876:I877"/>
    <mergeCell ref="J876:J877"/>
    <mergeCell ref="H876:H877"/>
    <mergeCell ref="E876:E877"/>
    <mergeCell ref="A872:A875"/>
    <mergeCell ref="B872:B875"/>
    <mergeCell ref="C872:C875"/>
    <mergeCell ref="D872:D875"/>
    <mergeCell ref="E872:E875"/>
    <mergeCell ref="A876:A877"/>
    <mergeCell ref="B876:B877"/>
    <mergeCell ref="C876:C877"/>
    <mergeCell ref="D876:D877"/>
    <mergeCell ref="G867:G869"/>
    <mergeCell ref="I867:I869"/>
    <mergeCell ref="J867:J869"/>
    <mergeCell ref="F867:F869"/>
    <mergeCell ref="F870:F871"/>
    <mergeCell ref="G870:G871"/>
    <mergeCell ref="I870:I871"/>
    <mergeCell ref="J870:J871"/>
    <mergeCell ref="E870:E871"/>
    <mergeCell ref="A867:A869"/>
    <mergeCell ref="B867:B869"/>
    <mergeCell ref="C867:C869"/>
    <mergeCell ref="D867:D869"/>
    <mergeCell ref="E867:E869"/>
    <mergeCell ref="A870:A871"/>
    <mergeCell ref="B870:B871"/>
    <mergeCell ref="C870:C871"/>
    <mergeCell ref="D870:D871"/>
    <mergeCell ref="G860:G863"/>
    <mergeCell ref="I860:I863"/>
    <mergeCell ref="J860:J863"/>
    <mergeCell ref="F860:F863"/>
    <mergeCell ref="F864:F866"/>
    <mergeCell ref="G864:G866"/>
    <mergeCell ref="I864:I866"/>
    <mergeCell ref="J864:J866"/>
    <mergeCell ref="E864:E866"/>
    <mergeCell ref="A860:A863"/>
    <mergeCell ref="B860:B863"/>
    <mergeCell ref="C860:C863"/>
    <mergeCell ref="D860:D863"/>
    <mergeCell ref="E860:E863"/>
    <mergeCell ref="A864:A866"/>
    <mergeCell ref="B864:B866"/>
    <mergeCell ref="C864:C866"/>
    <mergeCell ref="D864:D866"/>
    <mergeCell ref="G853:G854"/>
    <mergeCell ref="I853:I854"/>
    <mergeCell ref="J853:J854"/>
    <mergeCell ref="F853:F854"/>
    <mergeCell ref="H853:H854"/>
    <mergeCell ref="F855:F859"/>
    <mergeCell ref="G855:G859"/>
    <mergeCell ref="I855:I859"/>
    <mergeCell ref="J855:J859"/>
    <mergeCell ref="H855:H859"/>
    <mergeCell ref="E855:E859"/>
    <mergeCell ref="A853:A854"/>
    <mergeCell ref="B853:B854"/>
    <mergeCell ref="C853:C854"/>
    <mergeCell ref="D853:D854"/>
    <mergeCell ref="E853:E854"/>
    <mergeCell ref="A855:A859"/>
    <mergeCell ref="B855:B859"/>
    <mergeCell ref="C855:C859"/>
    <mergeCell ref="D855:D859"/>
    <mergeCell ref="G845:G847"/>
    <mergeCell ref="I845:I847"/>
    <mergeCell ref="J845:J847"/>
    <mergeCell ref="F845:F847"/>
    <mergeCell ref="H845:H847"/>
    <mergeCell ref="F848:F852"/>
    <mergeCell ref="G848:G852"/>
    <mergeCell ref="I848:I852"/>
    <mergeCell ref="J848:J852"/>
    <mergeCell ref="H848:H852"/>
    <mergeCell ref="E848:E852"/>
    <mergeCell ref="A845:A847"/>
    <mergeCell ref="B845:B847"/>
    <mergeCell ref="C845:C847"/>
    <mergeCell ref="D845:D847"/>
    <mergeCell ref="E845:E847"/>
    <mergeCell ref="A848:A852"/>
    <mergeCell ref="B848:B852"/>
    <mergeCell ref="C848:C852"/>
    <mergeCell ref="D848:D852"/>
    <mergeCell ref="G841:G842"/>
    <mergeCell ref="I841:I842"/>
    <mergeCell ref="J841:J842"/>
    <mergeCell ref="F841:F842"/>
    <mergeCell ref="H841:H842"/>
    <mergeCell ref="F843:F844"/>
    <mergeCell ref="G843:G844"/>
    <mergeCell ref="I843:I844"/>
    <mergeCell ref="J843:J844"/>
    <mergeCell ref="H843:H844"/>
    <mergeCell ref="E843:E844"/>
    <mergeCell ref="A841:A842"/>
    <mergeCell ref="B841:B842"/>
    <mergeCell ref="C841:C842"/>
    <mergeCell ref="D841:D842"/>
    <mergeCell ref="E841:E842"/>
    <mergeCell ref="A843:A844"/>
    <mergeCell ref="B843:B844"/>
    <mergeCell ref="C843:C844"/>
    <mergeCell ref="D843:D844"/>
    <mergeCell ref="G837:G838"/>
    <mergeCell ref="I837:I838"/>
    <mergeCell ref="J837:J838"/>
    <mergeCell ref="F837:F838"/>
    <mergeCell ref="H837:H838"/>
    <mergeCell ref="F839:F840"/>
    <mergeCell ref="G839:G840"/>
    <mergeCell ref="I839:I840"/>
    <mergeCell ref="J839:J840"/>
    <mergeCell ref="H839:H840"/>
    <mergeCell ref="E839:E840"/>
    <mergeCell ref="A837:A838"/>
    <mergeCell ref="B837:B838"/>
    <mergeCell ref="C837:C838"/>
    <mergeCell ref="D837:D838"/>
    <mergeCell ref="E837:E838"/>
    <mergeCell ref="A839:A840"/>
    <mergeCell ref="B839:B840"/>
    <mergeCell ref="C839:C840"/>
    <mergeCell ref="D839:D840"/>
    <mergeCell ref="G831:G833"/>
    <mergeCell ref="I831:I833"/>
    <mergeCell ref="J831:J833"/>
    <mergeCell ref="F831:F833"/>
    <mergeCell ref="H831:H833"/>
    <mergeCell ref="F834:F836"/>
    <mergeCell ref="G834:G836"/>
    <mergeCell ref="I834:I836"/>
    <mergeCell ref="J834:J836"/>
    <mergeCell ref="H834:H836"/>
    <mergeCell ref="E834:E836"/>
    <mergeCell ref="A831:A833"/>
    <mergeCell ref="B831:B833"/>
    <mergeCell ref="C831:C833"/>
    <mergeCell ref="D831:D833"/>
    <mergeCell ref="E831:E833"/>
    <mergeCell ref="A834:A836"/>
    <mergeCell ref="B834:B836"/>
    <mergeCell ref="C834:C836"/>
    <mergeCell ref="D834:D836"/>
    <mergeCell ref="G825:G828"/>
    <mergeCell ref="I825:I828"/>
    <mergeCell ref="J825:J828"/>
    <mergeCell ref="F825:F828"/>
    <mergeCell ref="H825:H828"/>
    <mergeCell ref="F829:F830"/>
    <mergeCell ref="G829:G830"/>
    <mergeCell ref="I829:I830"/>
    <mergeCell ref="J829:J830"/>
    <mergeCell ref="H829:H830"/>
    <mergeCell ref="E829:E830"/>
    <mergeCell ref="A825:A828"/>
    <mergeCell ref="B825:B828"/>
    <mergeCell ref="C825:C828"/>
    <mergeCell ref="D825:D828"/>
    <mergeCell ref="E825:E828"/>
    <mergeCell ref="A829:A830"/>
    <mergeCell ref="B829:B830"/>
    <mergeCell ref="C829:C830"/>
    <mergeCell ref="D829:D830"/>
    <mergeCell ref="G820:G822"/>
    <mergeCell ref="I820:I822"/>
    <mergeCell ref="J820:J822"/>
    <mergeCell ref="F820:F822"/>
    <mergeCell ref="H820:H822"/>
    <mergeCell ref="F823:F824"/>
    <mergeCell ref="G823:G824"/>
    <mergeCell ref="I823:I824"/>
    <mergeCell ref="J823:J824"/>
    <mergeCell ref="H823:H824"/>
    <mergeCell ref="E823:E824"/>
    <mergeCell ref="A820:A822"/>
    <mergeCell ref="B820:B822"/>
    <mergeCell ref="C820:C822"/>
    <mergeCell ref="D820:D822"/>
    <mergeCell ref="E820:E822"/>
    <mergeCell ref="A823:A824"/>
    <mergeCell ref="B823:B824"/>
    <mergeCell ref="C823:C824"/>
    <mergeCell ref="D823:D824"/>
    <mergeCell ref="G814:G815"/>
    <mergeCell ref="I814:I815"/>
    <mergeCell ref="J814:J815"/>
    <mergeCell ref="F814:F815"/>
    <mergeCell ref="H814:H815"/>
    <mergeCell ref="F817:F819"/>
    <mergeCell ref="G817:G819"/>
    <mergeCell ref="I817:I819"/>
    <mergeCell ref="J817:J819"/>
    <mergeCell ref="H817:H819"/>
    <mergeCell ref="E817:E819"/>
    <mergeCell ref="A814:A815"/>
    <mergeCell ref="B814:B815"/>
    <mergeCell ref="C814:C815"/>
    <mergeCell ref="D814:D815"/>
    <mergeCell ref="E814:E815"/>
    <mergeCell ref="A817:A819"/>
    <mergeCell ref="B817:B819"/>
    <mergeCell ref="C817:C819"/>
    <mergeCell ref="D817:D819"/>
    <mergeCell ref="G808:G811"/>
    <mergeCell ref="I808:I811"/>
    <mergeCell ref="J808:J811"/>
    <mergeCell ref="F808:F811"/>
    <mergeCell ref="H808:H811"/>
    <mergeCell ref="F812:F813"/>
    <mergeCell ref="G812:G813"/>
    <mergeCell ref="I812:I813"/>
    <mergeCell ref="J812:J813"/>
    <mergeCell ref="H812:H813"/>
    <mergeCell ref="E812:E813"/>
    <mergeCell ref="A808:A811"/>
    <mergeCell ref="B808:B811"/>
    <mergeCell ref="C808:C811"/>
    <mergeCell ref="D808:D811"/>
    <mergeCell ref="E808:E811"/>
    <mergeCell ref="A812:A813"/>
    <mergeCell ref="B812:B813"/>
    <mergeCell ref="C812:C813"/>
    <mergeCell ref="D812:D813"/>
    <mergeCell ref="G792:G796"/>
    <mergeCell ref="I792:I796"/>
    <mergeCell ref="J792:J796"/>
    <mergeCell ref="F792:F796"/>
    <mergeCell ref="H792:H796"/>
    <mergeCell ref="F797:F807"/>
    <mergeCell ref="G797:G807"/>
    <mergeCell ref="I797:I807"/>
    <mergeCell ref="J797:J807"/>
    <mergeCell ref="H797:H807"/>
    <mergeCell ref="E797:E807"/>
    <mergeCell ref="A792:A796"/>
    <mergeCell ref="B792:B796"/>
    <mergeCell ref="C792:C796"/>
    <mergeCell ref="D792:D796"/>
    <mergeCell ref="E792:E796"/>
    <mergeCell ref="A797:A807"/>
    <mergeCell ref="B797:B807"/>
    <mergeCell ref="C797:C807"/>
    <mergeCell ref="D797:D807"/>
    <mergeCell ref="G785:G787"/>
    <mergeCell ref="I785:I787"/>
    <mergeCell ref="J785:J787"/>
    <mergeCell ref="F785:F787"/>
    <mergeCell ref="H785:H787"/>
    <mergeCell ref="F788:F790"/>
    <mergeCell ref="G788:G790"/>
    <mergeCell ref="I788:I790"/>
    <mergeCell ref="J788:J790"/>
    <mergeCell ref="H788:H790"/>
    <mergeCell ref="E788:E790"/>
    <mergeCell ref="A785:A787"/>
    <mergeCell ref="B785:B787"/>
    <mergeCell ref="C785:C787"/>
    <mergeCell ref="D785:D787"/>
    <mergeCell ref="E785:E787"/>
    <mergeCell ref="A788:A790"/>
    <mergeCell ref="B788:B790"/>
    <mergeCell ref="C788:C790"/>
    <mergeCell ref="D788:D790"/>
    <mergeCell ref="G779:G781"/>
    <mergeCell ref="I779:I781"/>
    <mergeCell ref="J779:J781"/>
    <mergeCell ref="F779:F781"/>
    <mergeCell ref="H779:H781"/>
    <mergeCell ref="F782:F784"/>
    <mergeCell ref="G782:G784"/>
    <mergeCell ref="I782:I784"/>
    <mergeCell ref="J782:J784"/>
    <mergeCell ref="H782:H784"/>
    <mergeCell ref="E782:E784"/>
    <mergeCell ref="A779:A781"/>
    <mergeCell ref="B779:B781"/>
    <mergeCell ref="C779:C781"/>
    <mergeCell ref="D779:D781"/>
    <mergeCell ref="E779:E781"/>
    <mergeCell ref="A782:A784"/>
    <mergeCell ref="B782:B784"/>
    <mergeCell ref="C782:C784"/>
    <mergeCell ref="D782:D784"/>
    <mergeCell ref="G771:G774"/>
    <mergeCell ref="I771:I774"/>
    <mergeCell ref="J771:J774"/>
    <mergeCell ref="F771:F774"/>
    <mergeCell ref="H771:H774"/>
    <mergeCell ref="F775:F777"/>
    <mergeCell ref="G775:G777"/>
    <mergeCell ref="I775:I777"/>
    <mergeCell ref="J775:J777"/>
    <mergeCell ref="H775:H777"/>
    <mergeCell ref="E775:E777"/>
    <mergeCell ref="A771:A774"/>
    <mergeCell ref="B771:B774"/>
    <mergeCell ref="C771:C774"/>
    <mergeCell ref="D771:D774"/>
    <mergeCell ref="E771:E774"/>
    <mergeCell ref="A775:A777"/>
    <mergeCell ref="B775:B777"/>
    <mergeCell ref="C775:C777"/>
    <mergeCell ref="D775:D777"/>
    <mergeCell ref="G761:G765"/>
    <mergeCell ref="I761:I765"/>
    <mergeCell ref="J761:J765"/>
    <mergeCell ref="F761:F765"/>
    <mergeCell ref="H761:H765"/>
    <mergeCell ref="F766:F768"/>
    <mergeCell ref="G766:G768"/>
    <mergeCell ref="I766:I768"/>
    <mergeCell ref="J766:J768"/>
    <mergeCell ref="H766:H768"/>
    <mergeCell ref="E766:E768"/>
    <mergeCell ref="A761:A765"/>
    <mergeCell ref="B761:B765"/>
    <mergeCell ref="C761:C765"/>
    <mergeCell ref="D761:D765"/>
    <mergeCell ref="E761:E765"/>
    <mergeCell ref="A766:A768"/>
    <mergeCell ref="B766:B768"/>
    <mergeCell ref="C766:C768"/>
    <mergeCell ref="D766:D768"/>
    <mergeCell ref="G753:G756"/>
    <mergeCell ref="I753:I756"/>
    <mergeCell ref="J753:J756"/>
    <mergeCell ref="F753:F756"/>
    <mergeCell ref="H753:H756"/>
    <mergeCell ref="F757:F759"/>
    <mergeCell ref="G757:G759"/>
    <mergeCell ref="I757:I759"/>
    <mergeCell ref="J757:J759"/>
    <mergeCell ref="H757:H759"/>
    <mergeCell ref="E757:E759"/>
    <mergeCell ref="A753:A756"/>
    <mergeCell ref="B753:B756"/>
    <mergeCell ref="C753:C756"/>
    <mergeCell ref="D753:D756"/>
    <mergeCell ref="E753:E756"/>
    <mergeCell ref="A757:A759"/>
    <mergeCell ref="B757:B759"/>
    <mergeCell ref="C757:C759"/>
    <mergeCell ref="D757:D759"/>
    <mergeCell ref="G746:G748"/>
    <mergeCell ref="I746:I748"/>
    <mergeCell ref="J746:J748"/>
    <mergeCell ref="F746:F748"/>
    <mergeCell ref="H746:H748"/>
    <mergeCell ref="F749:F751"/>
    <mergeCell ref="G749:G751"/>
    <mergeCell ref="I749:I751"/>
    <mergeCell ref="J749:J751"/>
    <mergeCell ref="H749:H751"/>
    <mergeCell ref="E749:E751"/>
    <mergeCell ref="A746:A748"/>
    <mergeCell ref="B746:B748"/>
    <mergeCell ref="C746:C748"/>
    <mergeCell ref="D746:D748"/>
    <mergeCell ref="E746:E748"/>
    <mergeCell ref="A749:A751"/>
    <mergeCell ref="B749:B751"/>
    <mergeCell ref="C749:C751"/>
    <mergeCell ref="D749:D751"/>
    <mergeCell ref="G740:G742"/>
    <mergeCell ref="I740:I742"/>
    <mergeCell ref="J740:J742"/>
    <mergeCell ref="F740:F742"/>
    <mergeCell ref="H740:H742"/>
    <mergeCell ref="F744:F745"/>
    <mergeCell ref="G744:G745"/>
    <mergeCell ref="I744:I745"/>
    <mergeCell ref="J744:J745"/>
    <mergeCell ref="H744:H745"/>
    <mergeCell ref="E744:E745"/>
    <mergeCell ref="A740:A742"/>
    <mergeCell ref="B740:B742"/>
    <mergeCell ref="C740:C742"/>
    <mergeCell ref="D740:D742"/>
    <mergeCell ref="E740:E742"/>
    <mergeCell ref="A744:A745"/>
    <mergeCell ref="B744:B745"/>
    <mergeCell ref="C744:C745"/>
    <mergeCell ref="D744:D745"/>
    <mergeCell ref="G733:G734"/>
    <mergeCell ref="I733:I734"/>
    <mergeCell ref="J733:J734"/>
    <mergeCell ref="F733:F734"/>
    <mergeCell ref="H733:H734"/>
    <mergeCell ref="F736:F739"/>
    <mergeCell ref="G736:G739"/>
    <mergeCell ref="I736:I739"/>
    <mergeCell ref="J736:J739"/>
    <mergeCell ref="H736:H739"/>
    <mergeCell ref="E736:E739"/>
    <mergeCell ref="A733:A734"/>
    <mergeCell ref="B733:B734"/>
    <mergeCell ref="C733:C734"/>
    <mergeCell ref="D733:D734"/>
    <mergeCell ref="E733:E734"/>
    <mergeCell ref="A736:A739"/>
    <mergeCell ref="B736:B739"/>
    <mergeCell ref="C736:C739"/>
    <mergeCell ref="D736:D739"/>
    <mergeCell ref="G727:G728"/>
    <mergeCell ref="I727:I728"/>
    <mergeCell ref="J727:J728"/>
    <mergeCell ref="F727:F728"/>
    <mergeCell ref="H727:H728"/>
    <mergeCell ref="F730:F732"/>
    <mergeCell ref="G730:G732"/>
    <mergeCell ref="I730:I732"/>
    <mergeCell ref="J730:J732"/>
    <mergeCell ref="H730:H732"/>
    <mergeCell ref="E730:E732"/>
    <mergeCell ref="A727:A728"/>
    <mergeCell ref="B727:B728"/>
    <mergeCell ref="C727:C728"/>
    <mergeCell ref="D727:D728"/>
    <mergeCell ref="E727:E728"/>
    <mergeCell ref="A730:A732"/>
    <mergeCell ref="B730:B732"/>
    <mergeCell ref="C730:C732"/>
    <mergeCell ref="D730:D732"/>
    <mergeCell ref="G719:G720"/>
    <mergeCell ref="I719:I720"/>
    <mergeCell ref="J719:J720"/>
    <mergeCell ref="F719:F720"/>
    <mergeCell ref="H719:H720"/>
    <mergeCell ref="F722:F726"/>
    <mergeCell ref="G722:G726"/>
    <mergeCell ref="I722:I726"/>
    <mergeCell ref="J722:J726"/>
    <mergeCell ref="H722:H726"/>
    <mergeCell ref="E722:E726"/>
    <mergeCell ref="A719:A720"/>
    <mergeCell ref="B719:B720"/>
    <mergeCell ref="C719:C720"/>
    <mergeCell ref="D719:D720"/>
    <mergeCell ref="E719:E720"/>
    <mergeCell ref="A722:A726"/>
    <mergeCell ref="B722:B726"/>
    <mergeCell ref="C722:C726"/>
    <mergeCell ref="D722:D726"/>
    <mergeCell ref="K714:K715"/>
    <mergeCell ref="A713:A718"/>
    <mergeCell ref="B713:B718"/>
    <mergeCell ref="C713:C718"/>
    <mergeCell ref="D713:D718"/>
    <mergeCell ref="E713:E718"/>
    <mergeCell ref="F713:F718"/>
    <mergeCell ref="J710:J712"/>
    <mergeCell ref="G713:G718"/>
    <mergeCell ref="I713:I718"/>
    <mergeCell ref="J713:J718"/>
    <mergeCell ref="H713:H718"/>
    <mergeCell ref="J707:J708"/>
    <mergeCell ref="A710:A712"/>
    <mergeCell ref="B710:B712"/>
    <mergeCell ref="C710:C712"/>
    <mergeCell ref="D710:D712"/>
    <mergeCell ref="E710:E712"/>
    <mergeCell ref="A707:A708"/>
    <mergeCell ref="F710:F712"/>
    <mergeCell ref="G710:G712"/>
    <mergeCell ref="I710:I712"/>
    <mergeCell ref="F707:F708"/>
    <mergeCell ref="F704:F706"/>
    <mergeCell ref="G707:G708"/>
    <mergeCell ref="I707:I708"/>
    <mergeCell ref="B707:B708"/>
    <mergeCell ref="C707:C708"/>
    <mergeCell ref="D707:D708"/>
    <mergeCell ref="E707:E708"/>
    <mergeCell ref="F697:F700"/>
    <mergeCell ref="J704:J706"/>
    <mergeCell ref="G701:G702"/>
    <mergeCell ref="I701:I702"/>
    <mergeCell ref="J701:J702"/>
    <mergeCell ref="D704:D706"/>
    <mergeCell ref="E704:E706"/>
    <mergeCell ref="I697:I700"/>
    <mergeCell ref="G704:G706"/>
    <mergeCell ref="I704:I706"/>
    <mergeCell ref="H704:H706"/>
    <mergeCell ref="G697:G700"/>
    <mergeCell ref="E701:E702"/>
    <mergeCell ref="F701:F702"/>
    <mergeCell ref="E697:E700"/>
    <mergeCell ref="B701:B702"/>
    <mergeCell ref="C701:C702"/>
    <mergeCell ref="A704:A706"/>
    <mergeCell ref="B704:B706"/>
    <mergeCell ref="C704:C706"/>
    <mergeCell ref="D701:D702"/>
    <mergeCell ref="A693:A695"/>
    <mergeCell ref="B693:B695"/>
    <mergeCell ref="C693:C695"/>
    <mergeCell ref="D693:D695"/>
    <mergeCell ref="D697:D700"/>
    <mergeCell ref="A697:A700"/>
    <mergeCell ref="B697:B700"/>
    <mergeCell ref="C697:C700"/>
    <mergeCell ref="A701:A702"/>
    <mergeCell ref="J691:J692"/>
    <mergeCell ref="E693:E695"/>
    <mergeCell ref="F693:F695"/>
    <mergeCell ref="J697:J700"/>
    <mergeCell ref="G693:G695"/>
    <mergeCell ref="I693:I695"/>
    <mergeCell ref="J693:J695"/>
    <mergeCell ref="G691:G692"/>
    <mergeCell ref="I691:I692"/>
    <mergeCell ref="H693:H695"/>
    <mergeCell ref="A691:A692"/>
    <mergeCell ref="B691:B692"/>
    <mergeCell ref="C691:C692"/>
    <mergeCell ref="D691:D692"/>
    <mergeCell ref="K687:K688"/>
    <mergeCell ref="A687:A688"/>
    <mergeCell ref="G687:G688"/>
    <mergeCell ref="I687:I688"/>
    <mergeCell ref="J687:J688"/>
    <mergeCell ref="B687:B688"/>
    <mergeCell ref="E687:E688"/>
    <mergeCell ref="C687:C688"/>
    <mergeCell ref="D687:D688"/>
    <mergeCell ref="E691:E692"/>
    <mergeCell ref="F691:F692"/>
    <mergeCell ref="I674:I675"/>
    <mergeCell ref="F687:F688"/>
    <mergeCell ref="E674:E675"/>
    <mergeCell ref="F674:F675"/>
    <mergeCell ref="E677:E685"/>
    <mergeCell ref="F677:F685"/>
    <mergeCell ref="H691:H692"/>
    <mergeCell ref="J674:J675"/>
    <mergeCell ref="G677:G685"/>
    <mergeCell ref="H677:H685"/>
    <mergeCell ref="J677:J685"/>
    <mergeCell ref="G674:G675"/>
    <mergeCell ref="I677:I685"/>
    <mergeCell ref="A677:A685"/>
    <mergeCell ref="B677:B685"/>
    <mergeCell ref="C677:C685"/>
    <mergeCell ref="D677:D685"/>
    <mergeCell ref="A674:A675"/>
    <mergeCell ref="B674:B675"/>
    <mergeCell ref="C674:C675"/>
    <mergeCell ref="D674:D675"/>
    <mergeCell ref="J668:J670"/>
    <mergeCell ref="A671:A673"/>
    <mergeCell ref="B671:B673"/>
    <mergeCell ref="C671:C673"/>
    <mergeCell ref="D671:D673"/>
    <mergeCell ref="E671:E673"/>
    <mergeCell ref="F671:F673"/>
    <mergeCell ref="G671:G673"/>
    <mergeCell ref="I671:I673"/>
    <mergeCell ref="J671:J673"/>
    <mergeCell ref="E668:E670"/>
    <mergeCell ref="F668:F670"/>
    <mergeCell ref="G668:G670"/>
    <mergeCell ref="I668:I670"/>
    <mergeCell ref="A668:A670"/>
    <mergeCell ref="B668:B670"/>
    <mergeCell ref="C668:C670"/>
    <mergeCell ref="D668:D670"/>
    <mergeCell ref="J663:J664"/>
    <mergeCell ref="A665:A667"/>
    <mergeCell ref="B665:B667"/>
    <mergeCell ref="C665:C667"/>
    <mergeCell ref="D665:D667"/>
    <mergeCell ref="E665:E667"/>
    <mergeCell ref="F665:F667"/>
    <mergeCell ref="G665:G667"/>
    <mergeCell ref="I665:I667"/>
    <mergeCell ref="J665:J667"/>
    <mergeCell ref="E663:E664"/>
    <mergeCell ref="F663:F664"/>
    <mergeCell ref="G663:G664"/>
    <mergeCell ref="I663:I664"/>
    <mergeCell ref="A663:A664"/>
    <mergeCell ref="B663:B664"/>
    <mergeCell ref="C663:C664"/>
    <mergeCell ref="D663:D664"/>
    <mergeCell ref="I648:I655"/>
    <mergeCell ref="J648:J655"/>
    <mergeCell ref="A656:A662"/>
    <mergeCell ref="A648:A655"/>
    <mergeCell ref="G656:G662"/>
    <mergeCell ref="I656:I662"/>
    <mergeCell ref="J656:J662"/>
    <mergeCell ref="B648:B655"/>
    <mergeCell ref="C648:C655"/>
    <mergeCell ref="E648:E655"/>
    <mergeCell ref="F648:F655"/>
    <mergeCell ref="J641:J642"/>
    <mergeCell ref="E641:E642"/>
    <mergeCell ref="F641:F642"/>
    <mergeCell ref="G641:G642"/>
    <mergeCell ref="I641:I642"/>
    <mergeCell ref="F644:F645"/>
    <mergeCell ref="E644:E645"/>
    <mergeCell ref="G648:G655"/>
    <mergeCell ref="H644:H645"/>
    <mergeCell ref="K644:K645"/>
    <mergeCell ref="J637:J639"/>
    <mergeCell ref="A641:A642"/>
    <mergeCell ref="B641:B642"/>
    <mergeCell ref="C641:C642"/>
    <mergeCell ref="D641:D642"/>
    <mergeCell ref="A644:A645"/>
    <mergeCell ref="G644:G645"/>
    <mergeCell ref="I644:I645"/>
    <mergeCell ref="J644:J645"/>
    <mergeCell ref="J634:J636"/>
    <mergeCell ref="A637:A639"/>
    <mergeCell ref="B637:B639"/>
    <mergeCell ref="C637:C639"/>
    <mergeCell ref="D637:D639"/>
    <mergeCell ref="E637:E639"/>
    <mergeCell ref="F637:F639"/>
    <mergeCell ref="G637:G639"/>
    <mergeCell ref="I637:I639"/>
    <mergeCell ref="E634:E636"/>
    <mergeCell ref="F634:F636"/>
    <mergeCell ref="G634:G636"/>
    <mergeCell ref="I634:I636"/>
    <mergeCell ref="A634:A636"/>
    <mergeCell ref="B634:B636"/>
    <mergeCell ref="C634:C636"/>
    <mergeCell ref="D634:D636"/>
    <mergeCell ref="J623:J629"/>
    <mergeCell ref="A631:A633"/>
    <mergeCell ref="B631:B633"/>
    <mergeCell ref="C631:C633"/>
    <mergeCell ref="D631:D633"/>
    <mergeCell ref="E631:E633"/>
    <mergeCell ref="F631:F633"/>
    <mergeCell ref="G631:G633"/>
    <mergeCell ref="I631:I633"/>
    <mergeCell ref="J631:J633"/>
    <mergeCell ref="E623:E629"/>
    <mergeCell ref="F623:F629"/>
    <mergeCell ref="G623:G629"/>
    <mergeCell ref="I623:I629"/>
    <mergeCell ref="A623:A629"/>
    <mergeCell ref="B623:B629"/>
    <mergeCell ref="C623:C629"/>
    <mergeCell ref="D623:D629"/>
    <mergeCell ref="J612:J615"/>
    <mergeCell ref="A617:A622"/>
    <mergeCell ref="B617:B622"/>
    <mergeCell ref="C617:C622"/>
    <mergeCell ref="D617:D622"/>
    <mergeCell ref="E617:E622"/>
    <mergeCell ref="F617:F622"/>
    <mergeCell ref="G617:G622"/>
    <mergeCell ref="I617:I622"/>
    <mergeCell ref="J617:J622"/>
    <mergeCell ref="E612:E615"/>
    <mergeCell ref="F612:F615"/>
    <mergeCell ref="G612:G615"/>
    <mergeCell ref="I612:I615"/>
    <mergeCell ref="A612:A615"/>
    <mergeCell ref="B612:B615"/>
    <mergeCell ref="C612:C615"/>
    <mergeCell ref="D612:D615"/>
    <mergeCell ref="J605:J607"/>
    <mergeCell ref="A608:A611"/>
    <mergeCell ref="B608:B611"/>
    <mergeCell ref="C608:C611"/>
    <mergeCell ref="D608:D611"/>
    <mergeCell ref="E608:E611"/>
    <mergeCell ref="F608:F611"/>
    <mergeCell ref="G608:G611"/>
    <mergeCell ref="I608:I611"/>
    <mergeCell ref="J608:J611"/>
    <mergeCell ref="E605:E607"/>
    <mergeCell ref="F605:F607"/>
    <mergeCell ref="G605:G607"/>
    <mergeCell ref="I605:I607"/>
    <mergeCell ref="A605:A607"/>
    <mergeCell ref="B605:B607"/>
    <mergeCell ref="C605:C607"/>
    <mergeCell ref="D605:D607"/>
    <mergeCell ref="K591:K592"/>
    <mergeCell ref="A594:A602"/>
    <mergeCell ref="B594:B602"/>
    <mergeCell ref="C594:C602"/>
    <mergeCell ref="D594:D602"/>
    <mergeCell ref="E594:E602"/>
    <mergeCell ref="F594:F602"/>
    <mergeCell ref="G594:G602"/>
    <mergeCell ref="I594:I602"/>
    <mergeCell ref="J594:J602"/>
    <mergeCell ref="G588:G589"/>
    <mergeCell ref="I588:I589"/>
    <mergeCell ref="J588:J589"/>
    <mergeCell ref="A591:A592"/>
    <mergeCell ref="G591:G592"/>
    <mergeCell ref="I591:I592"/>
    <mergeCell ref="J591:J592"/>
    <mergeCell ref="A588:A589"/>
    <mergeCell ref="B588:B589"/>
    <mergeCell ref="C588:C589"/>
    <mergeCell ref="A586:A587"/>
    <mergeCell ref="B586:B587"/>
    <mergeCell ref="C586:C587"/>
    <mergeCell ref="D586:D587"/>
    <mergeCell ref="E583:E585"/>
    <mergeCell ref="D588:D589"/>
    <mergeCell ref="E588:E589"/>
    <mergeCell ref="F588:F589"/>
    <mergeCell ref="E586:E587"/>
    <mergeCell ref="F586:F587"/>
    <mergeCell ref="A583:A585"/>
    <mergeCell ref="B583:B585"/>
    <mergeCell ref="C583:C585"/>
    <mergeCell ref="D583:D585"/>
    <mergeCell ref="G586:G587"/>
    <mergeCell ref="I586:I587"/>
    <mergeCell ref="J586:J587"/>
    <mergeCell ref="I580:I582"/>
    <mergeCell ref="J580:J582"/>
    <mergeCell ref="J583:J585"/>
    <mergeCell ref="G577:G579"/>
    <mergeCell ref="I577:I579"/>
    <mergeCell ref="J577:J579"/>
    <mergeCell ref="G580:G582"/>
    <mergeCell ref="H577:H579"/>
    <mergeCell ref="H580:H582"/>
    <mergeCell ref="F580:F582"/>
    <mergeCell ref="F583:F585"/>
    <mergeCell ref="G583:G585"/>
    <mergeCell ref="I583:I585"/>
    <mergeCell ref="H583:H585"/>
    <mergeCell ref="D577:D579"/>
    <mergeCell ref="E577:E579"/>
    <mergeCell ref="A580:A582"/>
    <mergeCell ref="B580:B582"/>
    <mergeCell ref="C580:C582"/>
    <mergeCell ref="D580:D582"/>
    <mergeCell ref="E580:E582"/>
    <mergeCell ref="E656:E662"/>
    <mergeCell ref="F656:F662"/>
    <mergeCell ref="J565:J573"/>
    <mergeCell ref="A574:A576"/>
    <mergeCell ref="G574:G576"/>
    <mergeCell ref="I574:I576"/>
    <mergeCell ref="J574:J576"/>
    <mergeCell ref="A577:A579"/>
    <mergeCell ref="B577:B579"/>
    <mergeCell ref="C577:C579"/>
    <mergeCell ref="D644:D645"/>
    <mergeCell ref="B656:B662"/>
    <mergeCell ref="C656:C662"/>
    <mergeCell ref="D656:D662"/>
    <mergeCell ref="D648:D655"/>
    <mergeCell ref="J554:J562"/>
    <mergeCell ref="A565:A573"/>
    <mergeCell ref="G565:G573"/>
    <mergeCell ref="I565:I573"/>
    <mergeCell ref="B565:B573"/>
    <mergeCell ref="D565:D573"/>
    <mergeCell ref="K551:K552"/>
    <mergeCell ref="A554:A562"/>
    <mergeCell ref="B554:B562"/>
    <mergeCell ref="C554:C562"/>
    <mergeCell ref="D554:D562"/>
    <mergeCell ref="E554:E562"/>
    <mergeCell ref="F554:F562"/>
    <mergeCell ref="G554:G562"/>
    <mergeCell ref="I554:I562"/>
    <mergeCell ref="D551:D552"/>
    <mergeCell ref="G548:G549"/>
    <mergeCell ref="I548:I549"/>
    <mergeCell ref="J548:J549"/>
    <mergeCell ref="A551:A552"/>
    <mergeCell ref="G551:G552"/>
    <mergeCell ref="I551:I552"/>
    <mergeCell ref="J551:J552"/>
    <mergeCell ref="F551:F552"/>
    <mergeCell ref="E551:E552"/>
    <mergeCell ref="A548:A549"/>
    <mergeCell ref="J542:J544"/>
    <mergeCell ref="G545:G547"/>
    <mergeCell ref="I545:I547"/>
    <mergeCell ref="J545:J547"/>
    <mergeCell ref="H542:H544"/>
    <mergeCell ref="F545:F547"/>
    <mergeCell ref="A542:A544"/>
    <mergeCell ref="B542:B544"/>
    <mergeCell ref="B548:B549"/>
    <mergeCell ref="C548:C549"/>
    <mergeCell ref="D548:D549"/>
    <mergeCell ref="E548:E549"/>
    <mergeCell ref="F548:F549"/>
    <mergeCell ref="A545:A547"/>
    <mergeCell ref="B545:B547"/>
    <mergeCell ref="C545:C547"/>
    <mergeCell ref="D545:D547"/>
    <mergeCell ref="B644:B645"/>
    <mergeCell ref="J524:J535"/>
    <mergeCell ref="F574:F576"/>
    <mergeCell ref="E536:E538"/>
    <mergeCell ref="D536:D538"/>
    <mergeCell ref="C536:C538"/>
    <mergeCell ref="C542:C544"/>
    <mergeCell ref="D542:D544"/>
    <mergeCell ref="E542:E544"/>
    <mergeCell ref="F542:F544"/>
    <mergeCell ref="G539:G541"/>
    <mergeCell ref="I539:I541"/>
    <mergeCell ref="J539:J541"/>
    <mergeCell ref="C644:C645"/>
    <mergeCell ref="D539:D541"/>
    <mergeCell ref="E539:E541"/>
    <mergeCell ref="F539:F541"/>
    <mergeCell ref="G542:G544"/>
    <mergeCell ref="I542:I544"/>
    <mergeCell ref="E545:E547"/>
    <mergeCell ref="C565:C573"/>
    <mergeCell ref="E565:E573"/>
    <mergeCell ref="A539:A541"/>
    <mergeCell ref="E524:E535"/>
    <mergeCell ref="D524:D535"/>
    <mergeCell ref="C524:C535"/>
    <mergeCell ref="B524:B535"/>
    <mergeCell ref="A536:A538"/>
    <mergeCell ref="G536:G538"/>
    <mergeCell ref="I536:I538"/>
    <mergeCell ref="J536:J538"/>
    <mergeCell ref="F536:F538"/>
    <mergeCell ref="A524:A535"/>
    <mergeCell ref="G524:G535"/>
    <mergeCell ref="I524:I535"/>
    <mergeCell ref="F524:F535"/>
    <mergeCell ref="A507:A508"/>
    <mergeCell ref="B507:B508"/>
    <mergeCell ref="C507:C508"/>
    <mergeCell ref="J513:J521"/>
    <mergeCell ref="A513:A521"/>
    <mergeCell ref="B513:B521"/>
    <mergeCell ref="C513:C521"/>
    <mergeCell ref="F513:F521"/>
    <mergeCell ref="G513:G521"/>
    <mergeCell ref="A510:A511"/>
    <mergeCell ref="G510:G511"/>
    <mergeCell ref="I510:I511"/>
    <mergeCell ref="J510:J511"/>
    <mergeCell ref="F510:F511"/>
    <mergeCell ref="I513:I521"/>
    <mergeCell ref="K510:K511"/>
    <mergeCell ref="I504:I506"/>
    <mergeCell ref="J504:J506"/>
    <mergeCell ref="J507:J508"/>
    <mergeCell ref="I507:I508"/>
    <mergeCell ref="D507:D508"/>
    <mergeCell ref="E507:E508"/>
    <mergeCell ref="F507:F508"/>
    <mergeCell ref="G507:G508"/>
    <mergeCell ref="G501:G503"/>
    <mergeCell ref="I501:I503"/>
    <mergeCell ref="J501:J503"/>
    <mergeCell ref="A504:A506"/>
    <mergeCell ref="B504:B506"/>
    <mergeCell ref="C504:C506"/>
    <mergeCell ref="D504:D506"/>
    <mergeCell ref="E504:E506"/>
    <mergeCell ref="F504:F506"/>
    <mergeCell ref="G504:G506"/>
    <mergeCell ref="G498:G500"/>
    <mergeCell ref="I498:I500"/>
    <mergeCell ref="J498:J500"/>
    <mergeCell ref="A501:A503"/>
    <mergeCell ref="B501:B503"/>
    <mergeCell ref="C501:C503"/>
    <mergeCell ref="D501:D503"/>
    <mergeCell ref="E501:E503"/>
    <mergeCell ref="F501:F503"/>
    <mergeCell ref="A498:A500"/>
    <mergeCell ref="F498:F500"/>
    <mergeCell ref="C483:C494"/>
    <mergeCell ref="B483:B494"/>
    <mergeCell ref="F495:F497"/>
    <mergeCell ref="E495:E497"/>
    <mergeCell ref="A495:A497"/>
    <mergeCell ref="G495:G497"/>
    <mergeCell ref="I495:I497"/>
    <mergeCell ref="J495:J497"/>
    <mergeCell ref="D495:D497"/>
    <mergeCell ref="C495:C497"/>
    <mergeCell ref="B495:B497"/>
    <mergeCell ref="I483:I494"/>
    <mergeCell ref="J483:J494"/>
    <mergeCell ref="B294:B295"/>
    <mergeCell ref="C294:C295"/>
    <mergeCell ref="D294:D295"/>
    <mergeCell ref="E294:E295"/>
    <mergeCell ref="F483:F494"/>
    <mergeCell ref="E483:E494"/>
    <mergeCell ref="D483:D494"/>
    <mergeCell ref="H294:H295"/>
    <mergeCell ref="H289:H292"/>
    <mergeCell ref="A483:A494"/>
    <mergeCell ref="A294:A295"/>
    <mergeCell ref="G483:G494"/>
    <mergeCell ref="A306:A307"/>
    <mergeCell ref="F289:F292"/>
    <mergeCell ref="F294:F295"/>
    <mergeCell ref="G289:G292"/>
    <mergeCell ref="G294:G295"/>
    <mergeCell ref="A313:A314"/>
    <mergeCell ref="J300:J305"/>
    <mergeCell ref="J311:J312"/>
    <mergeCell ref="F309:F310"/>
    <mergeCell ref="F306:F307"/>
    <mergeCell ref="G300:G305"/>
    <mergeCell ref="G313:G314"/>
    <mergeCell ref="I313:I314"/>
    <mergeCell ref="B313:B314"/>
    <mergeCell ref="C306:C307"/>
    <mergeCell ref="D306:D307"/>
    <mergeCell ref="E306:E307"/>
    <mergeCell ref="I300:I305"/>
    <mergeCell ref="B297:B299"/>
    <mergeCell ref="I309:I310"/>
    <mergeCell ref="H309:H310"/>
    <mergeCell ref="G306:G307"/>
    <mergeCell ref="I297:I299"/>
    <mergeCell ref="D279:D281"/>
    <mergeCell ref="E279:E281"/>
    <mergeCell ref="C300:C305"/>
    <mergeCell ref="E297:E299"/>
    <mergeCell ref="C289:C292"/>
    <mergeCell ref="D289:D292"/>
    <mergeCell ref="E289:E292"/>
    <mergeCell ref="D300:D305"/>
    <mergeCell ref="E300:E305"/>
    <mergeCell ref="D297:D299"/>
    <mergeCell ref="C313:C314"/>
    <mergeCell ref="D313:D314"/>
    <mergeCell ref="E313:E314"/>
    <mergeCell ref="I102:I103"/>
    <mergeCell ref="F240:F242"/>
    <mergeCell ref="C297:C299"/>
    <mergeCell ref="E311:E312"/>
    <mergeCell ref="D309:D310"/>
    <mergeCell ref="E309:E310"/>
    <mergeCell ref="G257:G258"/>
    <mergeCell ref="A311:A312"/>
    <mergeCell ref="B311:B312"/>
    <mergeCell ref="C311:C312"/>
    <mergeCell ref="D311:D312"/>
    <mergeCell ref="I257:I258"/>
    <mergeCell ref="A268:A271"/>
    <mergeCell ref="D259:D260"/>
    <mergeCell ref="E259:E260"/>
    <mergeCell ref="G207:G208"/>
    <mergeCell ref="I225:I227"/>
    <mergeCell ref="I207:I208"/>
    <mergeCell ref="G225:G227"/>
    <mergeCell ref="J257:J258"/>
    <mergeCell ref="J259:J260"/>
    <mergeCell ref="I246:I249"/>
    <mergeCell ref="F311:F312"/>
    <mergeCell ref="G311:G312"/>
    <mergeCell ref="F259:F260"/>
    <mergeCell ref="G297:G299"/>
    <mergeCell ref="F300:F305"/>
    <mergeCell ref="G309:G310"/>
    <mergeCell ref="J297:J299"/>
    <mergeCell ref="B306:B307"/>
    <mergeCell ref="C102:C103"/>
    <mergeCell ref="C225:C227"/>
    <mergeCell ref="A264:A266"/>
    <mergeCell ref="B264:B266"/>
    <mergeCell ref="C264:C266"/>
    <mergeCell ref="A257:A258"/>
    <mergeCell ref="B257:B258"/>
    <mergeCell ref="A297:A299"/>
    <mergeCell ref="A309:A310"/>
    <mergeCell ref="B309:B310"/>
    <mergeCell ref="C309:C310"/>
    <mergeCell ref="A279:A281"/>
    <mergeCell ref="B279:B281"/>
    <mergeCell ref="C279:C281"/>
    <mergeCell ref="A289:A292"/>
    <mergeCell ref="B289:B292"/>
    <mergeCell ref="A300:A305"/>
    <mergeCell ref="B300:B305"/>
    <mergeCell ref="C73:C75"/>
    <mergeCell ref="G95:G101"/>
    <mergeCell ref="A207:A208"/>
    <mergeCell ref="B207:B208"/>
    <mergeCell ref="C207:C208"/>
    <mergeCell ref="D207:D208"/>
    <mergeCell ref="E207:E208"/>
    <mergeCell ref="F207:F208"/>
    <mergeCell ref="G102:G103"/>
    <mergeCell ref="B102:B103"/>
    <mergeCell ref="G73:G75"/>
    <mergeCell ref="D92:D94"/>
    <mergeCell ref="G92:G94"/>
    <mergeCell ref="E92:E94"/>
    <mergeCell ref="J92:J94"/>
    <mergeCell ref="J207:J208"/>
    <mergeCell ref="A102:A103"/>
    <mergeCell ref="D73:D75"/>
    <mergeCell ref="E73:E75"/>
    <mergeCell ref="F73:F75"/>
    <mergeCell ref="I73:I75"/>
    <mergeCell ref="F92:F94"/>
    <mergeCell ref="I92:I94"/>
    <mergeCell ref="I76:I84"/>
    <mergeCell ref="D225:D227"/>
    <mergeCell ref="E225:E227"/>
    <mergeCell ref="F225:F227"/>
    <mergeCell ref="J67:J72"/>
    <mergeCell ref="E76:E84"/>
    <mergeCell ref="F76:F84"/>
    <mergeCell ref="J73:J75"/>
    <mergeCell ref="J76:J84"/>
    <mergeCell ref="G76:G84"/>
    <mergeCell ref="I67:I72"/>
    <mergeCell ref="G88:G91"/>
    <mergeCell ref="A73:A75"/>
    <mergeCell ref="B73:B75"/>
    <mergeCell ref="A92:A94"/>
    <mergeCell ref="B92:B94"/>
    <mergeCell ref="C92:C94"/>
    <mergeCell ref="A76:A84"/>
    <mergeCell ref="B76:B84"/>
    <mergeCell ref="C76:C84"/>
    <mergeCell ref="D76:D84"/>
    <mergeCell ref="A67:A72"/>
    <mergeCell ref="B67:B72"/>
    <mergeCell ref="C67:C72"/>
    <mergeCell ref="D67:D72"/>
    <mergeCell ref="A51:A52"/>
    <mergeCell ref="B51:B52"/>
    <mergeCell ref="C51:C52"/>
    <mergeCell ref="D51:D52"/>
    <mergeCell ref="K262:K263"/>
    <mergeCell ref="G259:G260"/>
    <mergeCell ref="I259:I260"/>
    <mergeCell ref="F264:F266"/>
    <mergeCell ref="F261:F263"/>
    <mergeCell ref="G261:G263"/>
    <mergeCell ref="I261:I263"/>
    <mergeCell ref="J261:J263"/>
    <mergeCell ref="J264:J266"/>
    <mergeCell ref="E264:E266"/>
    <mergeCell ref="H264:H266"/>
    <mergeCell ref="G264:G266"/>
    <mergeCell ref="I264:I266"/>
    <mergeCell ref="D264:D266"/>
    <mergeCell ref="A38:A39"/>
    <mergeCell ref="F38:F39"/>
    <mergeCell ref="G38:G39"/>
    <mergeCell ref="F67:F72"/>
    <mergeCell ref="D38:D39"/>
    <mergeCell ref="C38:C39"/>
    <mergeCell ref="B38:B39"/>
    <mergeCell ref="G51:G52"/>
    <mergeCell ref="G250:G255"/>
    <mergeCell ref="E38:E39"/>
    <mergeCell ref="J51:J52"/>
    <mergeCell ref="F257:F258"/>
    <mergeCell ref="F246:F249"/>
    <mergeCell ref="G246:G249"/>
    <mergeCell ref="F95:F101"/>
    <mergeCell ref="F51:F52"/>
    <mergeCell ref="F64:F65"/>
    <mergeCell ref="J95:J101"/>
    <mergeCell ref="G67:G72"/>
    <mergeCell ref="I51:I52"/>
    <mergeCell ref="D102:D103"/>
    <mergeCell ref="E102:E103"/>
    <mergeCell ref="F102:F103"/>
    <mergeCell ref="F88:F91"/>
    <mergeCell ref="D95:D101"/>
    <mergeCell ref="E95:E101"/>
    <mergeCell ref="E51:E52"/>
    <mergeCell ref="E67:E72"/>
    <mergeCell ref="I88:I91"/>
    <mergeCell ref="J250:J255"/>
    <mergeCell ref="I250:I255"/>
    <mergeCell ref="A261:A263"/>
    <mergeCell ref="B261:B263"/>
    <mergeCell ref="C261:C263"/>
    <mergeCell ref="D261:D263"/>
    <mergeCell ref="E261:E263"/>
    <mergeCell ref="A259:A260"/>
    <mergeCell ref="B259:B260"/>
    <mergeCell ref="C259:C260"/>
    <mergeCell ref="C257:C258"/>
    <mergeCell ref="D257:D258"/>
    <mergeCell ref="E257:E258"/>
    <mergeCell ref="H250:H255"/>
    <mergeCell ref="H257:H258"/>
    <mergeCell ref="D250:D255"/>
    <mergeCell ref="E250:E255"/>
    <mergeCell ref="F250:F255"/>
    <mergeCell ref="C250:C255"/>
    <mergeCell ref="A250:A255"/>
    <mergeCell ref="B250:B255"/>
    <mergeCell ref="I240:I242"/>
    <mergeCell ref="J240:J242"/>
    <mergeCell ref="A243:A245"/>
    <mergeCell ref="B243:B245"/>
    <mergeCell ref="C243:C245"/>
    <mergeCell ref="D243:D245"/>
    <mergeCell ref="E243:E245"/>
    <mergeCell ref="F243:F245"/>
    <mergeCell ref="G243:G245"/>
    <mergeCell ref="I243:I245"/>
    <mergeCell ref="J243:J245"/>
    <mergeCell ref="A246:A249"/>
    <mergeCell ref="B246:B249"/>
    <mergeCell ref="C246:C249"/>
    <mergeCell ref="D246:D249"/>
    <mergeCell ref="E246:E249"/>
    <mergeCell ref="J246:J249"/>
    <mergeCell ref="H243:H245"/>
    <mergeCell ref="H246:H249"/>
    <mergeCell ref="I231:I234"/>
    <mergeCell ref="J231:J234"/>
    <mergeCell ref="A235:A239"/>
    <mergeCell ref="B235:B239"/>
    <mergeCell ref="C235:C239"/>
    <mergeCell ref="D235:D239"/>
    <mergeCell ref="E235:E239"/>
    <mergeCell ref="F235:F239"/>
    <mergeCell ref="G235:G239"/>
    <mergeCell ref="I235:I239"/>
    <mergeCell ref="J235:J239"/>
    <mergeCell ref="A240:A242"/>
    <mergeCell ref="B240:B242"/>
    <mergeCell ref="C240:C242"/>
    <mergeCell ref="D240:D242"/>
    <mergeCell ref="E240:E242"/>
    <mergeCell ref="G240:G242"/>
    <mergeCell ref="H235:H239"/>
    <mergeCell ref="H240:H242"/>
    <mergeCell ref="J221:J224"/>
    <mergeCell ref="A228:A230"/>
    <mergeCell ref="B228:B230"/>
    <mergeCell ref="C228:C230"/>
    <mergeCell ref="D228:D230"/>
    <mergeCell ref="E228:E230"/>
    <mergeCell ref="J225:J227"/>
    <mergeCell ref="F228:F230"/>
    <mergeCell ref="A225:A227"/>
    <mergeCell ref="B225:B227"/>
    <mergeCell ref="G228:G230"/>
    <mergeCell ref="I228:I230"/>
    <mergeCell ref="J228:J230"/>
    <mergeCell ref="A231:A234"/>
    <mergeCell ref="B231:B234"/>
    <mergeCell ref="C231:C234"/>
    <mergeCell ref="D231:D234"/>
    <mergeCell ref="E231:E234"/>
    <mergeCell ref="F231:F234"/>
    <mergeCell ref="G231:G234"/>
    <mergeCell ref="G209:G213"/>
    <mergeCell ref="I209:I213"/>
    <mergeCell ref="J209:J213"/>
    <mergeCell ref="A215:A220"/>
    <mergeCell ref="B215:B220"/>
    <mergeCell ref="C215:C220"/>
    <mergeCell ref="D215:D220"/>
    <mergeCell ref="E215:E220"/>
    <mergeCell ref="F215:F220"/>
    <mergeCell ref="G215:G220"/>
    <mergeCell ref="I215:I220"/>
    <mergeCell ref="J215:J220"/>
    <mergeCell ref="A221:A224"/>
    <mergeCell ref="B221:B224"/>
    <mergeCell ref="C221:C224"/>
    <mergeCell ref="D221:D224"/>
    <mergeCell ref="E221:E224"/>
    <mergeCell ref="F221:F224"/>
    <mergeCell ref="G221:G224"/>
    <mergeCell ref="I221:I224"/>
    <mergeCell ref="G202:G203"/>
    <mergeCell ref="I202:I203"/>
    <mergeCell ref="J202:J203"/>
    <mergeCell ref="A205:A206"/>
    <mergeCell ref="B205:B206"/>
    <mergeCell ref="C205:C206"/>
    <mergeCell ref="D205:D206"/>
    <mergeCell ref="E205:E206"/>
    <mergeCell ref="F205:F206"/>
    <mergeCell ref="G205:G206"/>
    <mergeCell ref="I205:I206"/>
    <mergeCell ref="J205:J206"/>
    <mergeCell ref="A209:A213"/>
    <mergeCell ref="B209:B213"/>
    <mergeCell ref="C209:C213"/>
    <mergeCell ref="D209:D213"/>
    <mergeCell ref="E209:E213"/>
    <mergeCell ref="F209:F213"/>
    <mergeCell ref="H205:H206"/>
    <mergeCell ref="H207:H208"/>
    <mergeCell ref="G193:G196"/>
    <mergeCell ref="I193:I196"/>
    <mergeCell ref="J193:J196"/>
    <mergeCell ref="A197:A201"/>
    <mergeCell ref="B197:B201"/>
    <mergeCell ref="C197:C201"/>
    <mergeCell ref="D197:D201"/>
    <mergeCell ref="E197:E201"/>
    <mergeCell ref="F197:F201"/>
    <mergeCell ref="G197:G201"/>
    <mergeCell ref="I197:I201"/>
    <mergeCell ref="J197:J201"/>
    <mergeCell ref="A202:A203"/>
    <mergeCell ref="B202:B203"/>
    <mergeCell ref="C202:C203"/>
    <mergeCell ref="D202:D203"/>
    <mergeCell ref="E202:E203"/>
    <mergeCell ref="F202:F203"/>
    <mergeCell ref="H197:H201"/>
    <mergeCell ref="H202:H203"/>
    <mergeCell ref="G187:G189"/>
    <mergeCell ref="I187:I189"/>
    <mergeCell ref="J187:J189"/>
    <mergeCell ref="A190:A192"/>
    <mergeCell ref="B190:B192"/>
    <mergeCell ref="C190:C192"/>
    <mergeCell ref="D190:D192"/>
    <mergeCell ref="E190:E192"/>
    <mergeCell ref="F190:F192"/>
    <mergeCell ref="G190:G192"/>
    <mergeCell ref="I190:I192"/>
    <mergeCell ref="J190:J192"/>
    <mergeCell ref="A193:A196"/>
    <mergeCell ref="B193:B196"/>
    <mergeCell ref="C193:C196"/>
    <mergeCell ref="D193:D196"/>
    <mergeCell ref="E193:E196"/>
    <mergeCell ref="F193:F196"/>
    <mergeCell ref="H190:H192"/>
    <mergeCell ref="H193:H196"/>
    <mergeCell ref="G180:G182"/>
    <mergeCell ref="I180:I182"/>
    <mergeCell ref="J180:J182"/>
    <mergeCell ref="A183:A186"/>
    <mergeCell ref="B183:B186"/>
    <mergeCell ref="C183:C186"/>
    <mergeCell ref="D183:D186"/>
    <mergeCell ref="E183:E186"/>
    <mergeCell ref="F183:F186"/>
    <mergeCell ref="G183:G186"/>
    <mergeCell ref="I183:I186"/>
    <mergeCell ref="J183:J186"/>
    <mergeCell ref="A187:A189"/>
    <mergeCell ref="B187:B189"/>
    <mergeCell ref="C187:C189"/>
    <mergeCell ref="D187:D189"/>
    <mergeCell ref="E187:E189"/>
    <mergeCell ref="F187:F189"/>
    <mergeCell ref="H183:H186"/>
    <mergeCell ref="H187:H189"/>
    <mergeCell ref="I172:I173"/>
    <mergeCell ref="J172:J173"/>
    <mergeCell ref="A174:A178"/>
    <mergeCell ref="B174:B178"/>
    <mergeCell ref="C174:C178"/>
    <mergeCell ref="D174:D178"/>
    <mergeCell ref="E174:E178"/>
    <mergeCell ref="F174:F178"/>
    <mergeCell ref="G174:G178"/>
    <mergeCell ref="I174:I178"/>
    <mergeCell ref="G169:G171"/>
    <mergeCell ref="I169:I171"/>
    <mergeCell ref="J174:J178"/>
    <mergeCell ref="A180:A182"/>
    <mergeCell ref="B180:B182"/>
    <mergeCell ref="C180:C182"/>
    <mergeCell ref="D180:D182"/>
    <mergeCell ref="E180:E182"/>
    <mergeCell ref="F180:F182"/>
    <mergeCell ref="H180:H182"/>
    <mergeCell ref="C169:C171"/>
    <mergeCell ref="D169:D171"/>
    <mergeCell ref="E169:E171"/>
    <mergeCell ref="F169:F171"/>
    <mergeCell ref="J169:J171"/>
    <mergeCell ref="A172:A173"/>
    <mergeCell ref="B172:B173"/>
    <mergeCell ref="C172:C173"/>
    <mergeCell ref="D172:D173"/>
    <mergeCell ref="E172:E173"/>
    <mergeCell ref="F172:F173"/>
    <mergeCell ref="G172:G173"/>
    <mergeCell ref="A169:A171"/>
    <mergeCell ref="B169:B171"/>
    <mergeCell ref="C159:C163"/>
    <mergeCell ref="D159:D163"/>
    <mergeCell ref="E159:E163"/>
    <mergeCell ref="F159:F163"/>
    <mergeCell ref="E152:E153"/>
    <mergeCell ref="F152:F153"/>
    <mergeCell ref="A164:A168"/>
    <mergeCell ref="B164:B168"/>
    <mergeCell ref="C164:C168"/>
    <mergeCell ref="D164:D168"/>
    <mergeCell ref="E164:E168"/>
    <mergeCell ref="F164:F168"/>
    <mergeCell ref="A159:A163"/>
    <mergeCell ref="B159:B163"/>
    <mergeCell ref="A152:A153"/>
    <mergeCell ref="B152:B153"/>
    <mergeCell ref="C152:C153"/>
    <mergeCell ref="D152:D153"/>
    <mergeCell ref="G164:G168"/>
    <mergeCell ref="G148:G151"/>
    <mergeCell ref="I148:I151"/>
    <mergeCell ref="J148:J151"/>
    <mergeCell ref="G154:G158"/>
    <mergeCell ref="I154:I158"/>
    <mergeCell ref="G159:G163"/>
    <mergeCell ref="I159:I163"/>
    <mergeCell ref="I164:I168"/>
    <mergeCell ref="J164:J168"/>
    <mergeCell ref="G152:G153"/>
    <mergeCell ref="I152:I153"/>
    <mergeCell ref="J152:J153"/>
    <mergeCell ref="A154:A158"/>
    <mergeCell ref="B154:B158"/>
    <mergeCell ref="C154:C158"/>
    <mergeCell ref="D154:D158"/>
    <mergeCell ref="E154:E158"/>
    <mergeCell ref="F154:F158"/>
    <mergeCell ref="H152:H153"/>
    <mergeCell ref="G141:G142"/>
    <mergeCell ref="I141:I142"/>
    <mergeCell ref="J141:J142"/>
    <mergeCell ref="A143:A147"/>
    <mergeCell ref="B143:B147"/>
    <mergeCell ref="C143:C147"/>
    <mergeCell ref="D143:D147"/>
    <mergeCell ref="E143:E147"/>
    <mergeCell ref="F143:F147"/>
    <mergeCell ref="G143:G147"/>
    <mergeCell ref="I143:I147"/>
    <mergeCell ref="J143:J147"/>
    <mergeCell ref="A148:A151"/>
    <mergeCell ref="B148:B151"/>
    <mergeCell ref="C148:C151"/>
    <mergeCell ref="D148:D151"/>
    <mergeCell ref="E148:E151"/>
    <mergeCell ref="F148:F151"/>
    <mergeCell ref="H143:H147"/>
    <mergeCell ref="H148:H151"/>
    <mergeCell ref="I136:I138"/>
    <mergeCell ref="J136:J138"/>
    <mergeCell ref="A139:A140"/>
    <mergeCell ref="B139:B140"/>
    <mergeCell ref="C139:C140"/>
    <mergeCell ref="D139:D140"/>
    <mergeCell ref="E139:E140"/>
    <mergeCell ref="F139:F140"/>
    <mergeCell ref="G139:G140"/>
    <mergeCell ref="I139:I140"/>
    <mergeCell ref="J139:J140"/>
    <mergeCell ref="A141:A142"/>
    <mergeCell ref="B141:B142"/>
    <mergeCell ref="C141:C142"/>
    <mergeCell ref="D141:D142"/>
    <mergeCell ref="E141:E142"/>
    <mergeCell ref="F141:F142"/>
    <mergeCell ref="H139:H140"/>
    <mergeCell ref="H141:H142"/>
    <mergeCell ref="I130:I132"/>
    <mergeCell ref="J130:J132"/>
    <mergeCell ref="A133:A135"/>
    <mergeCell ref="B133:B135"/>
    <mergeCell ref="C133:C135"/>
    <mergeCell ref="D133:D135"/>
    <mergeCell ref="E133:E135"/>
    <mergeCell ref="F133:F135"/>
    <mergeCell ref="G133:G135"/>
    <mergeCell ref="I133:I135"/>
    <mergeCell ref="J133:J135"/>
    <mergeCell ref="A136:A138"/>
    <mergeCell ref="B136:B138"/>
    <mergeCell ref="C136:C138"/>
    <mergeCell ref="D136:D138"/>
    <mergeCell ref="E136:E138"/>
    <mergeCell ref="F136:F138"/>
    <mergeCell ref="H133:H135"/>
    <mergeCell ref="H136:H138"/>
    <mergeCell ref="G136:G138"/>
    <mergeCell ref="F125:F129"/>
    <mergeCell ref="G125:G129"/>
    <mergeCell ref="G130:G132"/>
    <mergeCell ref="A125:A129"/>
    <mergeCell ref="B125:B129"/>
    <mergeCell ref="C125:C129"/>
    <mergeCell ref="D125:D129"/>
    <mergeCell ref="J121:J122"/>
    <mergeCell ref="A130:A132"/>
    <mergeCell ref="B130:B132"/>
    <mergeCell ref="C130:C132"/>
    <mergeCell ref="D130:D132"/>
    <mergeCell ref="E130:E132"/>
    <mergeCell ref="F130:F132"/>
    <mergeCell ref="H125:H129"/>
    <mergeCell ref="H130:H132"/>
    <mergeCell ref="E125:E129"/>
    <mergeCell ref="I125:I129"/>
    <mergeCell ref="J125:J129"/>
    <mergeCell ref="G123:G124"/>
    <mergeCell ref="I123:I124"/>
    <mergeCell ref="J123:J124"/>
    <mergeCell ref="I118:I120"/>
    <mergeCell ref="J118:J120"/>
    <mergeCell ref="A121:A122"/>
    <mergeCell ref="B121:B122"/>
    <mergeCell ref="C121:C122"/>
    <mergeCell ref="D121:D122"/>
    <mergeCell ref="E121:E122"/>
    <mergeCell ref="F121:F122"/>
    <mergeCell ref="G121:G122"/>
    <mergeCell ref="I121:I122"/>
    <mergeCell ref="A123:A124"/>
    <mergeCell ref="B123:B124"/>
    <mergeCell ref="C123:C124"/>
    <mergeCell ref="D123:D124"/>
    <mergeCell ref="E123:E124"/>
    <mergeCell ref="F123:F124"/>
    <mergeCell ref="H123:H124"/>
    <mergeCell ref="E115:E117"/>
    <mergeCell ref="F115:F117"/>
    <mergeCell ref="G115:G117"/>
    <mergeCell ref="F118:F120"/>
    <mergeCell ref="G118:G120"/>
    <mergeCell ref="I115:I117"/>
    <mergeCell ref="A115:A117"/>
    <mergeCell ref="B115:B117"/>
    <mergeCell ref="C115:C117"/>
    <mergeCell ref="D115:D117"/>
    <mergeCell ref="J88:J91"/>
    <mergeCell ref="J102:J103"/>
    <mergeCell ref="J115:J117"/>
    <mergeCell ref="A118:A120"/>
    <mergeCell ref="B118:B120"/>
    <mergeCell ref="C118:C120"/>
    <mergeCell ref="D118:D120"/>
    <mergeCell ref="E118:E120"/>
    <mergeCell ref="H115:H117"/>
    <mergeCell ref="H118:H120"/>
    <mergeCell ref="J85:J87"/>
    <mergeCell ref="A88:A91"/>
    <mergeCell ref="B88:B91"/>
    <mergeCell ref="C88:C91"/>
    <mergeCell ref="D88:D91"/>
    <mergeCell ref="E88:E91"/>
    <mergeCell ref="A85:A87"/>
    <mergeCell ref="B85:B87"/>
    <mergeCell ref="C85:C87"/>
    <mergeCell ref="D85:D87"/>
    <mergeCell ref="E110:E112"/>
    <mergeCell ref="F110:F112"/>
    <mergeCell ref="G110:G112"/>
    <mergeCell ref="J110:J112"/>
    <mergeCell ref="A110:A112"/>
    <mergeCell ref="B110:B112"/>
    <mergeCell ref="C110:C112"/>
    <mergeCell ref="D110:D112"/>
    <mergeCell ref="A113:A114"/>
    <mergeCell ref="B113:B114"/>
    <mergeCell ref="C113:C114"/>
    <mergeCell ref="D113:D114"/>
    <mergeCell ref="E113:E114"/>
    <mergeCell ref="F113:F114"/>
    <mergeCell ref="G113:G114"/>
    <mergeCell ref="I113:I114"/>
    <mergeCell ref="J113:J114"/>
    <mergeCell ref="E104:E107"/>
    <mergeCell ref="F85:F87"/>
    <mergeCell ref="F104:F107"/>
    <mergeCell ref="I110:I112"/>
    <mergeCell ref="G108:G109"/>
    <mergeCell ref="I108:I109"/>
    <mergeCell ref="G85:G87"/>
    <mergeCell ref="I85:I87"/>
    <mergeCell ref="E85:E87"/>
    <mergeCell ref="I95:I101"/>
    <mergeCell ref="A104:A107"/>
    <mergeCell ref="B104:B107"/>
    <mergeCell ref="C104:C107"/>
    <mergeCell ref="D104:D107"/>
    <mergeCell ref="G104:G107"/>
    <mergeCell ref="I104:I107"/>
    <mergeCell ref="A95:A101"/>
    <mergeCell ref="B95:B101"/>
    <mergeCell ref="C95:C101"/>
    <mergeCell ref="J104:J107"/>
    <mergeCell ref="A108:A109"/>
    <mergeCell ref="B108:B109"/>
    <mergeCell ref="C108:C109"/>
    <mergeCell ref="D108:D109"/>
    <mergeCell ref="E108:E109"/>
    <mergeCell ref="F108:F109"/>
    <mergeCell ref="H104:H107"/>
    <mergeCell ref="J108:J109"/>
    <mergeCell ref="J58:J60"/>
    <mergeCell ref="A64:A65"/>
    <mergeCell ref="B64:B65"/>
    <mergeCell ref="C64:C65"/>
    <mergeCell ref="D64:D65"/>
    <mergeCell ref="E64:E65"/>
    <mergeCell ref="G64:G65"/>
    <mergeCell ref="I64:I65"/>
    <mergeCell ref="J64:J65"/>
    <mergeCell ref="A61:A63"/>
    <mergeCell ref="J53:J54"/>
    <mergeCell ref="A55:A56"/>
    <mergeCell ref="B55:B56"/>
    <mergeCell ref="C55:C56"/>
    <mergeCell ref="D55:D56"/>
    <mergeCell ref="I53:I54"/>
    <mergeCell ref="E55:E56"/>
    <mergeCell ref="F55:F56"/>
    <mergeCell ref="G55:G56"/>
    <mergeCell ref="E53:E54"/>
    <mergeCell ref="B61:B63"/>
    <mergeCell ref="C61:C63"/>
    <mergeCell ref="D61:D63"/>
    <mergeCell ref="E61:E63"/>
    <mergeCell ref="F61:F63"/>
    <mergeCell ref="F58:F60"/>
    <mergeCell ref="G58:G60"/>
    <mergeCell ref="I58:I60"/>
    <mergeCell ref="F53:F54"/>
    <mergeCell ref="G53:G54"/>
    <mergeCell ref="A53:A54"/>
    <mergeCell ref="B53:B54"/>
    <mergeCell ref="C53:C54"/>
    <mergeCell ref="D53:D54"/>
    <mergeCell ref="A58:A60"/>
    <mergeCell ref="B58:B60"/>
    <mergeCell ref="C58:C60"/>
    <mergeCell ref="D58:D60"/>
    <mergeCell ref="E47:E50"/>
    <mergeCell ref="F47:F50"/>
    <mergeCell ref="A44:A45"/>
    <mergeCell ref="B44:B45"/>
    <mergeCell ref="C44:C45"/>
    <mergeCell ref="D44:D45"/>
    <mergeCell ref="E44:E45"/>
    <mergeCell ref="F44:F45"/>
    <mergeCell ref="G44:G45"/>
    <mergeCell ref="I44:I45"/>
    <mergeCell ref="I40:I43"/>
    <mergeCell ref="J40:J43"/>
    <mergeCell ref="J44:J45"/>
    <mergeCell ref="H44:H45"/>
    <mergeCell ref="F40:F43"/>
    <mergeCell ref="J35:J37"/>
    <mergeCell ref="G40:G43"/>
    <mergeCell ref="I35:I37"/>
    <mergeCell ref="J38:J39"/>
    <mergeCell ref="H40:H43"/>
    <mergeCell ref="I38:I39"/>
    <mergeCell ref="E58:E60"/>
    <mergeCell ref="A40:A43"/>
    <mergeCell ref="B40:B43"/>
    <mergeCell ref="C40:C43"/>
    <mergeCell ref="D40:D43"/>
    <mergeCell ref="E40:E43"/>
    <mergeCell ref="A47:A50"/>
    <mergeCell ref="B47:B50"/>
    <mergeCell ref="C47:C50"/>
    <mergeCell ref="D47:D50"/>
    <mergeCell ref="I273:I275"/>
    <mergeCell ref="G47:G50"/>
    <mergeCell ref="I47:I50"/>
    <mergeCell ref="J47:J50"/>
    <mergeCell ref="H47:H50"/>
    <mergeCell ref="I55:I56"/>
    <mergeCell ref="J55:J56"/>
    <mergeCell ref="G61:G63"/>
    <mergeCell ref="I61:I63"/>
    <mergeCell ref="J61:J63"/>
    <mergeCell ref="I276:I278"/>
    <mergeCell ref="J268:J271"/>
    <mergeCell ref="A273:A275"/>
    <mergeCell ref="B273:B275"/>
    <mergeCell ref="C273:C275"/>
    <mergeCell ref="D273:D275"/>
    <mergeCell ref="E273:E275"/>
    <mergeCell ref="F273:F275"/>
    <mergeCell ref="G273:G275"/>
    <mergeCell ref="J273:J275"/>
    <mergeCell ref="C276:C278"/>
    <mergeCell ref="D276:D278"/>
    <mergeCell ref="E276:E278"/>
    <mergeCell ref="F276:F278"/>
    <mergeCell ref="J276:J278"/>
    <mergeCell ref="A35:A37"/>
    <mergeCell ref="B35:B37"/>
    <mergeCell ref="C35:C37"/>
    <mergeCell ref="D35:D37"/>
    <mergeCell ref="E35:E37"/>
    <mergeCell ref="F35:F37"/>
    <mergeCell ref="G35:G37"/>
    <mergeCell ref="I268:I271"/>
    <mergeCell ref="A276:A278"/>
    <mergeCell ref="G279:G281"/>
    <mergeCell ref="I279:I281"/>
    <mergeCell ref="B268:B271"/>
    <mergeCell ref="C268:C271"/>
    <mergeCell ref="D268:D271"/>
    <mergeCell ref="E268:E271"/>
    <mergeCell ref="F268:F271"/>
    <mergeCell ref="G268:G271"/>
    <mergeCell ref="G276:G278"/>
    <mergeCell ref="B276:B278"/>
    <mergeCell ref="J279:J281"/>
    <mergeCell ref="A282:A285"/>
    <mergeCell ref="B282:B285"/>
    <mergeCell ref="C282:C285"/>
    <mergeCell ref="D282:D285"/>
    <mergeCell ref="E282:E285"/>
    <mergeCell ref="F282:F285"/>
    <mergeCell ref="G282:G285"/>
    <mergeCell ref="I282:I285"/>
    <mergeCell ref="F279:F281"/>
    <mergeCell ref="J478:J479"/>
    <mergeCell ref="J282:J285"/>
    <mergeCell ref="A286:A288"/>
    <mergeCell ref="B286:B288"/>
    <mergeCell ref="C286:C288"/>
    <mergeCell ref="D286:D288"/>
    <mergeCell ref="E286:E288"/>
    <mergeCell ref="F286:F288"/>
    <mergeCell ref="G286:G288"/>
    <mergeCell ref="H282:H285"/>
    <mergeCell ref="E478:E479"/>
    <mergeCell ref="F478:F479"/>
    <mergeCell ref="G478:G479"/>
    <mergeCell ref="I478:I479"/>
    <mergeCell ref="A478:A479"/>
    <mergeCell ref="B478:B479"/>
    <mergeCell ref="C478:C479"/>
    <mergeCell ref="D478:D479"/>
    <mergeCell ref="I474:I476"/>
    <mergeCell ref="J458:J464"/>
    <mergeCell ref="I468:I470"/>
    <mergeCell ref="J451:J453"/>
    <mergeCell ref="J474:J476"/>
    <mergeCell ref="J471:J473"/>
    <mergeCell ref="J465:J467"/>
    <mergeCell ref="J454:J456"/>
    <mergeCell ref="J286:J288"/>
    <mergeCell ref="K287:K288"/>
    <mergeCell ref="J468:J470"/>
    <mergeCell ref="K302:K304"/>
    <mergeCell ref="K290:K291"/>
    <mergeCell ref="J289:J292"/>
    <mergeCell ref="J294:J295"/>
    <mergeCell ref="J313:J314"/>
    <mergeCell ref="J306:J307"/>
    <mergeCell ref="J309:J310"/>
    <mergeCell ref="D471:D473"/>
    <mergeCell ref="E471:E473"/>
    <mergeCell ref="F471:F473"/>
    <mergeCell ref="I286:I288"/>
    <mergeCell ref="I294:I295"/>
    <mergeCell ref="I289:I292"/>
    <mergeCell ref="F297:F299"/>
    <mergeCell ref="I306:I307"/>
    <mergeCell ref="I311:I312"/>
    <mergeCell ref="F313:F314"/>
    <mergeCell ref="E474:E476"/>
    <mergeCell ref="F474:F476"/>
    <mergeCell ref="G474:G476"/>
    <mergeCell ref="A471:A473"/>
    <mergeCell ref="B471:B473"/>
    <mergeCell ref="A474:A476"/>
    <mergeCell ref="B474:B476"/>
    <mergeCell ref="C474:C476"/>
    <mergeCell ref="D474:D476"/>
    <mergeCell ref="C471:C473"/>
    <mergeCell ref="E465:E467"/>
    <mergeCell ref="F465:F467"/>
    <mergeCell ref="G471:G473"/>
    <mergeCell ref="I471:I473"/>
    <mergeCell ref="G465:G467"/>
    <mergeCell ref="I465:I467"/>
    <mergeCell ref="E468:E470"/>
    <mergeCell ref="F468:F470"/>
    <mergeCell ref="G468:G470"/>
    <mergeCell ref="A465:A467"/>
    <mergeCell ref="B465:B467"/>
    <mergeCell ref="C465:C467"/>
    <mergeCell ref="D465:D467"/>
    <mergeCell ref="A468:A470"/>
    <mergeCell ref="B468:B470"/>
    <mergeCell ref="C468:C470"/>
    <mergeCell ref="D468:D470"/>
    <mergeCell ref="E458:E464"/>
    <mergeCell ref="F458:F464"/>
    <mergeCell ref="G458:G464"/>
    <mergeCell ref="A454:A456"/>
    <mergeCell ref="B454:B456"/>
    <mergeCell ref="C454:C456"/>
    <mergeCell ref="D454:D456"/>
    <mergeCell ref="E454:E456"/>
    <mergeCell ref="F454:F456"/>
    <mergeCell ref="A458:A464"/>
    <mergeCell ref="B458:B464"/>
    <mergeCell ref="C458:C464"/>
    <mergeCell ref="D458:D464"/>
    <mergeCell ref="I443:I450"/>
    <mergeCell ref="G454:G456"/>
    <mergeCell ref="I454:I456"/>
    <mergeCell ref="I451:I453"/>
    <mergeCell ref="I458:I464"/>
    <mergeCell ref="H443:H450"/>
    <mergeCell ref="H451:H453"/>
    <mergeCell ref="J439:J441"/>
    <mergeCell ref="A443:A450"/>
    <mergeCell ref="B443:B450"/>
    <mergeCell ref="C443:C450"/>
    <mergeCell ref="D443:D450"/>
    <mergeCell ref="E443:E450"/>
    <mergeCell ref="F443:F450"/>
    <mergeCell ref="G443:G450"/>
    <mergeCell ref="E439:E441"/>
    <mergeCell ref="F439:F441"/>
    <mergeCell ref="I436:I438"/>
    <mergeCell ref="J436:J438"/>
    <mergeCell ref="J443:J450"/>
    <mergeCell ref="A451:A453"/>
    <mergeCell ref="B451:B453"/>
    <mergeCell ref="C451:C453"/>
    <mergeCell ref="D451:D453"/>
    <mergeCell ref="E451:E453"/>
    <mergeCell ref="F451:F453"/>
    <mergeCell ref="G451:G453"/>
    <mergeCell ref="J429:J435"/>
    <mergeCell ref="A436:A438"/>
    <mergeCell ref="B436:B438"/>
    <mergeCell ref="C436:C438"/>
    <mergeCell ref="D436:D438"/>
    <mergeCell ref="E436:E438"/>
    <mergeCell ref="F436:F438"/>
    <mergeCell ref="G436:G438"/>
    <mergeCell ref="E429:E435"/>
    <mergeCell ref="F429:F435"/>
    <mergeCell ref="A439:A441"/>
    <mergeCell ref="B439:B441"/>
    <mergeCell ref="C439:C441"/>
    <mergeCell ref="D439:D441"/>
    <mergeCell ref="G439:G441"/>
    <mergeCell ref="I439:I441"/>
    <mergeCell ref="J422:J424"/>
    <mergeCell ref="A425:A427"/>
    <mergeCell ref="B425:B427"/>
    <mergeCell ref="C425:C427"/>
    <mergeCell ref="D425:D427"/>
    <mergeCell ref="E425:E427"/>
    <mergeCell ref="F425:F427"/>
    <mergeCell ref="G425:G427"/>
    <mergeCell ref="G429:G435"/>
    <mergeCell ref="I429:I435"/>
    <mergeCell ref="A429:A435"/>
    <mergeCell ref="B429:B435"/>
    <mergeCell ref="C429:C435"/>
    <mergeCell ref="D429:D435"/>
    <mergeCell ref="I415:I421"/>
    <mergeCell ref="J415:J421"/>
    <mergeCell ref="I425:I427"/>
    <mergeCell ref="J425:J427"/>
    <mergeCell ref="E422:E424"/>
    <mergeCell ref="F422:F424"/>
    <mergeCell ref="J407:J410"/>
    <mergeCell ref="A415:A421"/>
    <mergeCell ref="B415:B421"/>
    <mergeCell ref="C415:C421"/>
    <mergeCell ref="D415:D421"/>
    <mergeCell ref="E415:E421"/>
    <mergeCell ref="F415:F421"/>
    <mergeCell ref="G415:G421"/>
    <mergeCell ref="A422:A424"/>
    <mergeCell ref="B422:B424"/>
    <mergeCell ref="C422:C424"/>
    <mergeCell ref="D422:D424"/>
    <mergeCell ref="G422:G424"/>
    <mergeCell ref="I422:I424"/>
    <mergeCell ref="J399:J402"/>
    <mergeCell ref="A403:A406"/>
    <mergeCell ref="B403:B406"/>
    <mergeCell ref="C403:C406"/>
    <mergeCell ref="D403:D406"/>
    <mergeCell ref="E403:E406"/>
    <mergeCell ref="F403:F406"/>
    <mergeCell ref="G403:G406"/>
    <mergeCell ref="E407:E410"/>
    <mergeCell ref="F407:F410"/>
    <mergeCell ref="G407:G410"/>
    <mergeCell ref="I407:I410"/>
    <mergeCell ref="A407:A410"/>
    <mergeCell ref="B407:B410"/>
    <mergeCell ref="C407:C410"/>
    <mergeCell ref="D407:D410"/>
    <mergeCell ref="I397:I398"/>
    <mergeCell ref="J397:J398"/>
    <mergeCell ref="I403:I406"/>
    <mergeCell ref="J403:J406"/>
    <mergeCell ref="E399:E402"/>
    <mergeCell ref="F399:F402"/>
    <mergeCell ref="J390:J396"/>
    <mergeCell ref="A397:A398"/>
    <mergeCell ref="B397:B398"/>
    <mergeCell ref="C397:C398"/>
    <mergeCell ref="D397:D398"/>
    <mergeCell ref="E397:E398"/>
    <mergeCell ref="F397:F398"/>
    <mergeCell ref="G397:G398"/>
    <mergeCell ref="A399:A402"/>
    <mergeCell ref="B399:B402"/>
    <mergeCell ref="C399:C402"/>
    <mergeCell ref="D399:D402"/>
    <mergeCell ref="G399:G402"/>
    <mergeCell ref="I399:I402"/>
    <mergeCell ref="J378:J381"/>
    <mergeCell ref="A382:A385"/>
    <mergeCell ref="B382:B385"/>
    <mergeCell ref="C382:C385"/>
    <mergeCell ref="D382:D385"/>
    <mergeCell ref="E382:E385"/>
    <mergeCell ref="F382:F385"/>
    <mergeCell ref="G382:G385"/>
    <mergeCell ref="E390:E396"/>
    <mergeCell ref="F390:F396"/>
    <mergeCell ref="G390:G396"/>
    <mergeCell ref="I390:I396"/>
    <mergeCell ref="H390:H396"/>
    <mergeCell ref="A390:A396"/>
    <mergeCell ref="B390:B396"/>
    <mergeCell ref="C390:C396"/>
    <mergeCell ref="D390:D396"/>
    <mergeCell ref="I374:I377"/>
    <mergeCell ref="J374:J377"/>
    <mergeCell ref="I382:I385"/>
    <mergeCell ref="J382:J385"/>
    <mergeCell ref="E378:E381"/>
    <mergeCell ref="F378:F381"/>
    <mergeCell ref="J372:J373"/>
    <mergeCell ref="A374:A377"/>
    <mergeCell ref="B374:B377"/>
    <mergeCell ref="C374:C377"/>
    <mergeCell ref="D374:D377"/>
    <mergeCell ref="E374:E377"/>
    <mergeCell ref="F374:F377"/>
    <mergeCell ref="G374:G377"/>
    <mergeCell ref="A378:A381"/>
    <mergeCell ref="B378:B381"/>
    <mergeCell ref="C378:C381"/>
    <mergeCell ref="D378:D381"/>
    <mergeCell ref="G378:G381"/>
    <mergeCell ref="I378:I381"/>
    <mergeCell ref="J358:J360"/>
    <mergeCell ref="A365:A371"/>
    <mergeCell ref="B365:B371"/>
    <mergeCell ref="C365:C371"/>
    <mergeCell ref="D365:D371"/>
    <mergeCell ref="E365:E371"/>
    <mergeCell ref="F365:F371"/>
    <mergeCell ref="G365:G371"/>
    <mergeCell ref="E372:E373"/>
    <mergeCell ref="F372:F373"/>
    <mergeCell ref="G372:G373"/>
    <mergeCell ref="I372:I373"/>
    <mergeCell ref="A372:A373"/>
    <mergeCell ref="B372:B373"/>
    <mergeCell ref="C372:C373"/>
    <mergeCell ref="D372:D373"/>
    <mergeCell ref="I354:I357"/>
    <mergeCell ref="J354:J357"/>
    <mergeCell ref="I365:I371"/>
    <mergeCell ref="J365:J371"/>
    <mergeCell ref="I361:I363"/>
    <mergeCell ref="J361:J363"/>
    <mergeCell ref="E358:E360"/>
    <mergeCell ref="F358:F360"/>
    <mergeCell ref="J350:J353"/>
    <mergeCell ref="A354:A357"/>
    <mergeCell ref="B354:B357"/>
    <mergeCell ref="C354:C357"/>
    <mergeCell ref="D354:D357"/>
    <mergeCell ref="E354:E357"/>
    <mergeCell ref="F354:F357"/>
    <mergeCell ref="G354:G357"/>
    <mergeCell ref="A358:A360"/>
    <mergeCell ref="B358:B360"/>
    <mergeCell ref="C358:C360"/>
    <mergeCell ref="D358:D360"/>
    <mergeCell ref="G358:G360"/>
    <mergeCell ref="I358:I360"/>
    <mergeCell ref="J341:J347"/>
    <mergeCell ref="A348:A349"/>
    <mergeCell ref="B348:B349"/>
    <mergeCell ref="C348:C349"/>
    <mergeCell ref="D348:D349"/>
    <mergeCell ref="E348:E349"/>
    <mergeCell ref="F348:F349"/>
    <mergeCell ref="G348:G349"/>
    <mergeCell ref="E350:E353"/>
    <mergeCell ref="F350:F353"/>
    <mergeCell ref="G350:G353"/>
    <mergeCell ref="I350:I353"/>
    <mergeCell ref="A350:A353"/>
    <mergeCell ref="B350:B353"/>
    <mergeCell ref="C350:C353"/>
    <mergeCell ref="D350:D353"/>
    <mergeCell ref="G334:G336"/>
    <mergeCell ref="I334:I336"/>
    <mergeCell ref="I348:I349"/>
    <mergeCell ref="J348:J349"/>
    <mergeCell ref="H348:H349"/>
    <mergeCell ref="I337:I339"/>
    <mergeCell ref="J337:J339"/>
    <mergeCell ref="E334:E336"/>
    <mergeCell ref="F334:F336"/>
    <mergeCell ref="A341:A347"/>
    <mergeCell ref="B341:B347"/>
    <mergeCell ref="A334:A336"/>
    <mergeCell ref="B334:B336"/>
    <mergeCell ref="C334:C336"/>
    <mergeCell ref="D334:D336"/>
    <mergeCell ref="C341:C347"/>
    <mergeCell ref="D341:D347"/>
    <mergeCell ref="G341:G347"/>
    <mergeCell ref="I341:I347"/>
    <mergeCell ref="E341:E347"/>
    <mergeCell ref="F341:F347"/>
    <mergeCell ref="J324:J325"/>
    <mergeCell ref="A326:A329"/>
    <mergeCell ref="B326:B329"/>
    <mergeCell ref="C326:C329"/>
    <mergeCell ref="D326:D329"/>
    <mergeCell ref="E326:E329"/>
    <mergeCell ref="F326:F329"/>
    <mergeCell ref="G326:G329"/>
    <mergeCell ref="E324:E325"/>
    <mergeCell ref="F324:F325"/>
    <mergeCell ref="I317:I323"/>
    <mergeCell ref="J317:J323"/>
    <mergeCell ref="A330:A333"/>
    <mergeCell ref="B330:B333"/>
    <mergeCell ref="C330:C333"/>
    <mergeCell ref="D330:D333"/>
    <mergeCell ref="E330:E333"/>
    <mergeCell ref="F330:F333"/>
    <mergeCell ref="G330:G333"/>
    <mergeCell ref="I330:I333"/>
    <mergeCell ref="J30:J33"/>
    <mergeCell ref="A317:A323"/>
    <mergeCell ref="B317:B323"/>
    <mergeCell ref="C317:C323"/>
    <mergeCell ref="D317:D323"/>
    <mergeCell ref="E317:E323"/>
    <mergeCell ref="F317:F323"/>
    <mergeCell ref="G317:G323"/>
    <mergeCell ref="H35:H37"/>
    <mergeCell ref="H38:H39"/>
    <mergeCell ref="A324:A325"/>
    <mergeCell ref="B324:B325"/>
    <mergeCell ref="C324:C325"/>
    <mergeCell ref="D324:D325"/>
    <mergeCell ref="G324:G325"/>
    <mergeCell ref="I324:I325"/>
    <mergeCell ref="P14:T14"/>
    <mergeCell ref="A25:A29"/>
    <mergeCell ref="B25:B29"/>
    <mergeCell ref="C25:C29"/>
    <mergeCell ref="D25:D29"/>
    <mergeCell ref="E25:E29"/>
    <mergeCell ref="F25:F29"/>
    <mergeCell ref="G25:G29"/>
    <mergeCell ref="I25:I29"/>
    <mergeCell ref="J25:J29"/>
    <mergeCell ref="A30:A33"/>
    <mergeCell ref="B30:B33"/>
    <mergeCell ref="C30:C33"/>
    <mergeCell ref="D30:D33"/>
    <mergeCell ref="E30:E33"/>
    <mergeCell ref="F30:F33"/>
    <mergeCell ref="G30:G33"/>
    <mergeCell ref="I30:I33"/>
    <mergeCell ref="P12:T12"/>
    <mergeCell ref="P13:T13"/>
    <mergeCell ref="C3:C4"/>
    <mergeCell ref="O3:O4"/>
    <mergeCell ref="P3:T3"/>
    <mergeCell ref="P4:T4"/>
    <mergeCell ref="P5:T5"/>
    <mergeCell ref="P7:T7"/>
    <mergeCell ref="P8:T8"/>
    <mergeCell ref="P9:T9"/>
    <mergeCell ref="P10:T10"/>
    <mergeCell ref="P11:T11"/>
    <mergeCell ref="B498:B500"/>
    <mergeCell ref="C498:C500"/>
    <mergeCell ref="D498:D500"/>
    <mergeCell ref="E498:E500"/>
    <mergeCell ref="H61:H63"/>
    <mergeCell ref="H64:H65"/>
    <mergeCell ref="H25:H29"/>
    <mergeCell ref="H30:H33"/>
    <mergeCell ref="E510:E511"/>
    <mergeCell ref="D510:D511"/>
    <mergeCell ref="C510:C511"/>
    <mergeCell ref="B510:B511"/>
    <mergeCell ref="D513:D521"/>
    <mergeCell ref="E513:E521"/>
    <mergeCell ref="B591:B592"/>
    <mergeCell ref="F577:F579"/>
    <mergeCell ref="B536:B538"/>
    <mergeCell ref="B539:B541"/>
    <mergeCell ref="C539:C541"/>
    <mergeCell ref="C551:C552"/>
    <mergeCell ref="B551:B552"/>
    <mergeCell ref="F565:F573"/>
    <mergeCell ref="F591:F592"/>
    <mergeCell ref="E591:E592"/>
    <mergeCell ref="D591:D592"/>
    <mergeCell ref="C591:C592"/>
    <mergeCell ref="E574:E576"/>
    <mergeCell ref="D574:D576"/>
    <mergeCell ref="C574:C576"/>
    <mergeCell ref="B574:B576"/>
    <mergeCell ref="H51:H52"/>
    <mergeCell ref="H53:H54"/>
    <mergeCell ref="H55:H56"/>
    <mergeCell ref="H58:H60"/>
    <mergeCell ref="H85:H87"/>
    <mergeCell ref="H88:H91"/>
    <mergeCell ref="H121:H122"/>
    <mergeCell ref="H67:H72"/>
    <mergeCell ref="H73:H75"/>
    <mergeCell ref="H76:H84"/>
    <mergeCell ref="H92:H94"/>
    <mergeCell ref="H95:H101"/>
    <mergeCell ref="H102:H103"/>
    <mergeCell ref="H172:H173"/>
    <mergeCell ref="H174:H178"/>
    <mergeCell ref="H108:H109"/>
    <mergeCell ref="H110:H112"/>
    <mergeCell ref="H113:H114"/>
    <mergeCell ref="H154:H158"/>
    <mergeCell ref="H159:H163"/>
    <mergeCell ref="H164:H168"/>
    <mergeCell ref="H169:H171"/>
    <mergeCell ref="H279:H281"/>
    <mergeCell ref="H286:H288"/>
    <mergeCell ref="H209:H213"/>
    <mergeCell ref="H215:H220"/>
    <mergeCell ref="H221:H224"/>
    <mergeCell ref="H225:H227"/>
    <mergeCell ref="H228:H230"/>
    <mergeCell ref="H231:H234"/>
    <mergeCell ref="H259:H260"/>
    <mergeCell ref="H261:H263"/>
    <mergeCell ref="H268:H271"/>
    <mergeCell ref="H273:H275"/>
    <mergeCell ref="H276:H278"/>
    <mergeCell ref="H341:H347"/>
    <mergeCell ref="H297:H299"/>
    <mergeCell ref="H300:H305"/>
    <mergeCell ref="H306:H307"/>
    <mergeCell ref="H311:H312"/>
    <mergeCell ref="H313:H314"/>
    <mergeCell ref="H317:H323"/>
    <mergeCell ref="H324:H325"/>
    <mergeCell ref="H326:H329"/>
    <mergeCell ref="H330:H333"/>
    <mergeCell ref="H334:H336"/>
    <mergeCell ref="H399:H402"/>
    <mergeCell ref="H403:H406"/>
    <mergeCell ref="H350:H353"/>
    <mergeCell ref="H354:H357"/>
    <mergeCell ref="H358:H360"/>
    <mergeCell ref="H365:H371"/>
    <mergeCell ref="H372:H373"/>
    <mergeCell ref="H374:H377"/>
    <mergeCell ref="H378:H381"/>
    <mergeCell ref="H382:H385"/>
    <mergeCell ref="H397:H398"/>
    <mergeCell ref="H458:H464"/>
    <mergeCell ref="H465:H467"/>
    <mergeCell ref="H407:H410"/>
    <mergeCell ref="H415:H421"/>
    <mergeCell ref="H422:H424"/>
    <mergeCell ref="H425:H427"/>
    <mergeCell ref="H429:H435"/>
    <mergeCell ref="H436:H438"/>
    <mergeCell ref="H439:H441"/>
    <mergeCell ref="H454:H456"/>
    <mergeCell ref="H510:H511"/>
    <mergeCell ref="H513:H521"/>
    <mergeCell ref="H468:H470"/>
    <mergeCell ref="H471:H473"/>
    <mergeCell ref="H474:H476"/>
    <mergeCell ref="H478:H479"/>
    <mergeCell ref="H483:H494"/>
    <mergeCell ref="H495:H497"/>
    <mergeCell ref="H498:H500"/>
    <mergeCell ref="H501:H503"/>
    <mergeCell ref="H504:H506"/>
    <mergeCell ref="H507:H508"/>
    <mergeCell ref="H588:H589"/>
    <mergeCell ref="H586:H587"/>
    <mergeCell ref="H591:H592"/>
    <mergeCell ref="H524:H535"/>
    <mergeCell ref="H536:H538"/>
    <mergeCell ref="H539:H541"/>
    <mergeCell ref="H545:H547"/>
    <mergeCell ref="H548:H549"/>
    <mergeCell ref="H551:H552"/>
    <mergeCell ref="H554:H562"/>
    <mergeCell ref="H565:H573"/>
    <mergeCell ref="H574:H576"/>
    <mergeCell ref="H648:H655"/>
    <mergeCell ref="H594:H602"/>
    <mergeCell ref="H605:H607"/>
    <mergeCell ref="H608:H611"/>
    <mergeCell ref="H612:H615"/>
    <mergeCell ref="H617:H622"/>
    <mergeCell ref="H623:H629"/>
    <mergeCell ref="H631:H633"/>
    <mergeCell ref="H634:H636"/>
    <mergeCell ref="H637:H639"/>
    <mergeCell ref="H641:H642"/>
    <mergeCell ref="H707:H708"/>
    <mergeCell ref="H710:H712"/>
    <mergeCell ref="H656:H662"/>
    <mergeCell ref="H663:H664"/>
    <mergeCell ref="H665:H667"/>
    <mergeCell ref="H668:H670"/>
    <mergeCell ref="H671:H673"/>
    <mergeCell ref="H674:H675"/>
    <mergeCell ref="H687:H688"/>
    <mergeCell ref="H697:H700"/>
    <mergeCell ref="H701:H702"/>
    <mergeCell ref="H892:H894"/>
    <mergeCell ref="H895:H896"/>
    <mergeCell ref="H860:H863"/>
    <mergeCell ref="H864:H866"/>
    <mergeCell ref="H867:H869"/>
    <mergeCell ref="H870:H871"/>
    <mergeCell ref="H872:H875"/>
    <mergeCell ref="A337:A339"/>
    <mergeCell ref="B337:B339"/>
    <mergeCell ref="C337:C339"/>
    <mergeCell ref="D337:D339"/>
    <mergeCell ref="E337:E339"/>
    <mergeCell ref="F337:F339"/>
    <mergeCell ref="G337:G339"/>
    <mergeCell ref="H337:H339"/>
    <mergeCell ref="A361:A363"/>
    <mergeCell ref="B361:B363"/>
    <mergeCell ref="C361:C363"/>
    <mergeCell ref="D361:D363"/>
    <mergeCell ref="E361:E363"/>
    <mergeCell ref="F361:F363"/>
    <mergeCell ref="G361:G363"/>
    <mergeCell ref="H361:H363"/>
    <mergeCell ref="A386:A388"/>
    <mergeCell ref="B386:B388"/>
    <mergeCell ref="C386:C388"/>
    <mergeCell ref="D386:D388"/>
    <mergeCell ref="E386:E388"/>
    <mergeCell ref="F386:F388"/>
    <mergeCell ref="G386:G388"/>
    <mergeCell ref="H386:H388"/>
    <mergeCell ref="E411:E413"/>
    <mergeCell ref="F411:F413"/>
    <mergeCell ref="G411:G413"/>
    <mergeCell ref="H411:H413"/>
    <mergeCell ref="A411:A413"/>
    <mergeCell ref="B411:B413"/>
    <mergeCell ref="C411:C413"/>
    <mergeCell ref="D411:D413"/>
    <mergeCell ref="J154:J158"/>
    <mergeCell ref="I411:I413"/>
    <mergeCell ref="J411:J413"/>
    <mergeCell ref="J159:J163"/>
    <mergeCell ref="I386:I388"/>
    <mergeCell ref="J386:J388"/>
    <mergeCell ref="I326:I329"/>
    <mergeCell ref="J326:J329"/>
    <mergeCell ref="J330:J333"/>
    <mergeCell ref="J334:J336"/>
  </mergeCells>
  <printOptions/>
  <pageMargins left="0.2362204724409449" right="0.2362204724409449" top="0.7480314960629921" bottom="0.7480314960629921" header="0.31496062992125984" footer="0.31496062992125984"/>
  <pageSetup fitToHeight="120" fitToWidth="1" horizontalDpi="600" verticalDpi="600" orientation="landscape" paperSize="8"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karko</dc:creator>
  <cp:keywords/>
  <dc:description/>
  <cp:lastModifiedBy>Danijela Žvab</cp:lastModifiedBy>
  <cp:lastPrinted>2010-11-05T09:58:28Z</cp:lastPrinted>
  <dcterms:created xsi:type="dcterms:W3CDTF">2010-10-27T20:15:19Z</dcterms:created>
  <dcterms:modified xsi:type="dcterms:W3CDTF">2011-04-22T12:23:32Z</dcterms:modified>
  <cp:category/>
  <cp:version/>
  <cp:contentType/>
  <cp:contentStatus/>
</cp:coreProperties>
</file>