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8400" yWindow="-75" windowWidth="9480" windowHeight="8205"/>
  </bookViews>
  <sheets>
    <sheet name="Mapiranje" sheetId="1" r:id="rId1"/>
    <sheet name="Fizične osebe" sheetId="3" r:id="rId2"/>
    <sheet name="Poslovni subjekti" sheetId="4" r:id="rId3"/>
  </sheets>
  <definedNames>
    <definedName name="_xlnm._FilterDatabase" localSheetId="0" hidden="1">Mapiranje!$R$2:$R$424</definedName>
  </definedNames>
  <calcPr calcId="114210" calcOnSave="0"/>
  <smartTagPr embed="1"/>
</workbook>
</file>

<file path=xl/calcChain.xml><?xml version="1.0" encoding="utf-8"?>
<calcChain xmlns="http://schemas.openxmlformats.org/spreadsheetml/2006/main">
  <c r="AA57" i="1"/>
  <c r="AA416"/>
  <c r="AA415"/>
  <c r="AA414"/>
  <c r="AA413"/>
  <c r="AA412"/>
  <c r="AA411"/>
  <c r="AA410"/>
  <c r="AA409"/>
  <c r="AA408"/>
  <c r="AA407"/>
  <c r="AA406"/>
  <c r="AA405"/>
  <c r="AA404"/>
  <c r="AA403"/>
  <c r="AA402"/>
  <c r="AA401"/>
  <c r="AA400"/>
  <c r="AA399"/>
  <c r="AA398"/>
  <c r="AA397"/>
  <c r="AA396"/>
  <c r="AA395"/>
  <c r="AA394"/>
  <c r="AA393"/>
  <c r="AA392"/>
  <c r="AA391"/>
  <c r="AA390"/>
  <c r="AA389"/>
  <c r="AA388"/>
  <c r="AA387"/>
  <c r="AA386"/>
  <c r="AA385"/>
  <c r="AA384"/>
  <c r="AA383"/>
  <c r="AA382"/>
  <c r="AA381"/>
  <c r="AA380"/>
  <c r="AA379"/>
  <c r="AA378"/>
  <c r="AA377"/>
  <c r="AA376"/>
  <c r="AA375"/>
  <c r="AA374"/>
  <c r="AA373"/>
  <c r="AA372"/>
  <c r="AA371"/>
  <c r="AA370"/>
  <c r="AA369"/>
  <c r="AA368"/>
  <c r="AA367"/>
  <c r="AA366"/>
  <c r="AA365"/>
  <c r="AA364"/>
  <c r="AA363"/>
  <c r="AA362"/>
  <c r="AA361"/>
  <c r="AA360"/>
  <c r="AA359"/>
  <c r="AA358"/>
  <c r="AA357"/>
  <c r="AA356"/>
  <c r="AA355"/>
  <c r="AA354"/>
  <c r="AA352"/>
  <c r="AA351"/>
  <c r="AA350"/>
  <c r="AA349"/>
  <c r="AA348"/>
  <c r="AA347"/>
  <c r="AA346"/>
  <c r="AA345"/>
  <c r="AA344"/>
  <c r="AA343"/>
  <c r="AA342"/>
  <c r="AA341"/>
  <c r="AA340"/>
  <c r="AA339"/>
  <c r="AA338"/>
  <c r="AA337"/>
  <c r="AA336"/>
  <c r="AA335"/>
  <c r="AA334"/>
  <c r="AA333"/>
  <c r="AA332"/>
  <c r="AA331"/>
  <c r="AA330"/>
  <c r="AA329"/>
  <c r="AA327"/>
  <c r="AA326"/>
  <c r="AA325"/>
  <c r="AA324"/>
  <c r="AA323"/>
  <c r="AA322"/>
  <c r="AA321"/>
  <c r="AA319"/>
  <c r="AA318"/>
  <c r="AA317"/>
  <c r="AA316"/>
  <c r="AA315"/>
  <c r="AA314"/>
  <c r="AA313"/>
  <c r="AA312"/>
  <c r="AA310"/>
  <c r="AA309"/>
  <c r="AA308"/>
  <c r="AA307"/>
  <c r="AA306"/>
  <c r="AA305"/>
  <c r="AA304"/>
  <c r="AA303"/>
  <c r="AA302"/>
  <c r="AA301"/>
  <c r="AA300"/>
  <c r="AA299"/>
  <c r="AA297"/>
  <c r="AA296"/>
  <c r="AA295"/>
  <c r="AA294"/>
  <c r="AA292"/>
  <c r="AA291"/>
  <c r="AA290"/>
  <c r="AA289"/>
  <c r="AA288"/>
  <c r="AA287"/>
  <c r="AA286"/>
  <c r="AA285"/>
  <c r="AA284"/>
  <c r="AA283"/>
  <c r="AA282"/>
  <c r="AA281"/>
  <c r="AA280"/>
  <c r="AA279"/>
  <c r="AA278"/>
  <c r="AA277"/>
  <c r="AA276"/>
  <c r="AA275"/>
  <c r="AA274"/>
  <c r="AA273"/>
  <c r="AA272"/>
  <c r="AA271"/>
  <c r="AA270"/>
  <c r="AA269"/>
  <c r="AA268"/>
  <c r="AA267"/>
  <c r="AA266"/>
  <c r="AA265"/>
  <c r="AA264"/>
  <c r="AA263"/>
  <c r="AA262"/>
  <c r="AA261"/>
  <c r="AA260"/>
  <c r="AA259"/>
  <c r="AA258"/>
  <c r="AA257"/>
  <c r="AA256"/>
  <c r="AA255"/>
  <c r="AA254"/>
  <c r="AA253"/>
  <c r="AA251"/>
  <c r="AA250"/>
  <c r="AA249"/>
  <c r="AA248"/>
  <c r="AA247"/>
  <c r="AA246"/>
  <c r="AA245"/>
  <c r="AA244"/>
  <c r="AA242"/>
  <c r="AA241"/>
  <c r="AA240"/>
  <c r="AA239"/>
  <c r="AA238"/>
  <c r="AA237"/>
  <c r="AA236"/>
  <c r="AA235"/>
  <c r="AA234"/>
  <c r="AA233"/>
  <c r="AA232"/>
  <c r="AA231"/>
  <c r="AA230"/>
  <c r="AA229"/>
  <c r="AA228"/>
  <c r="AA227"/>
  <c r="AA226"/>
  <c r="AA225"/>
  <c r="AA224"/>
  <c r="AA223"/>
  <c r="AA222"/>
  <c r="AA221"/>
  <c r="AA220"/>
  <c r="AA219"/>
  <c r="AA218"/>
  <c r="AA217"/>
  <c r="AA216"/>
  <c r="AA215"/>
  <c r="AA214"/>
  <c r="AA213"/>
  <c r="AA212"/>
  <c r="AA211"/>
  <c r="AA210"/>
  <c r="AA209"/>
  <c r="AA208"/>
  <c r="AA207"/>
  <c r="AA206"/>
  <c r="AA205"/>
  <c r="AA204"/>
  <c r="AA203"/>
  <c r="AA202"/>
  <c r="AA201"/>
  <c r="AA200"/>
  <c r="AA199"/>
  <c r="AA198"/>
  <c r="AA196"/>
  <c r="AA195"/>
  <c r="AA194"/>
  <c r="AA193"/>
  <c r="AA192"/>
  <c r="AA191"/>
  <c r="AA190"/>
  <c r="AA189"/>
  <c r="AA188"/>
  <c r="AA187"/>
  <c r="AA186"/>
  <c r="AA185"/>
  <c r="AA184"/>
  <c r="AA183"/>
  <c r="AA182"/>
  <c r="AA181"/>
  <c r="AA180"/>
  <c r="AA179"/>
  <c r="AA178"/>
  <c r="AA177"/>
  <c r="AA176"/>
  <c r="AA175"/>
  <c r="AA174"/>
  <c r="AA173"/>
  <c r="AA172"/>
  <c r="AA171"/>
  <c r="AA170"/>
  <c r="AA169"/>
  <c r="AA168"/>
  <c r="AA167"/>
  <c r="AA166"/>
  <c r="AA165"/>
  <c r="AA164"/>
  <c r="AA163"/>
  <c r="AA162"/>
  <c r="AA161"/>
  <c r="AA160"/>
  <c r="AA159"/>
  <c r="AA158"/>
  <c r="AA157"/>
  <c r="AA156"/>
  <c r="AA155"/>
  <c r="AA154"/>
  <c r="AA153"/>
  <c r="AA152"/>
  <c r="AA151"/>
  <c r="AA150"/>
  <c r="AA149"/>
  <c r="AA148"/>
  <c r="AA147"/>
  <c r="AA146"/>
  <c r="AA145"/>
  <c r="AA144"/>
  <c r="AA143"/>
  <c r="AA142"/>
  <c r="AA141"/>
  <c r="AA140"/>
  <c r="AA139"/>
  <c r="AA138"/>
  <c r="AA137"/>
  <c r="AA136"/>
  <c r="AA135"/>
  <c r="AA134"/>
  <c r="AA132"/>
  <c r="AA131"/>
  <c r="AA130"/>
  <c r="AA129"/>
  <c r="AA128"/>
  <c r="AA127"/>
  <c r="AA126"/>
  <c r="AA125"/>
  <c r="AA123"/>
  <c r="AA122"/>
  <c r="AA121"/>
  <c r="AA120"/>
  <c r="AA119"/>
  <c r="AA118"/>
  <c r="AA117"/>
  <c r="AA116"/>
  <c r="AA115"/>
  <c r="AA114"/>
  <c r="AA113"/>
  <c r="AA112"/>
  <c r="AA111"/>
  <c r="AA110"/>
  <c r="AA109"/>
  <c r="AA108"/>
  <c r="AA107"/>
  <c r="AA106"/>
  <c r="AA105"/>
  <c r="AA104"/>
  <c r="AA103"/>
  <c r="AA102"/>
  <c r="AA101"/>
  <c r="AA100"/>
  <c r="AA99"/>
  <c r="AA98"/>
  <c r="AA97"/>
  <c r="AA96"/>
  <c r="AA95"/>
  <c r="AA94"/>
  <c r="AA93"/>
  <c r="AA92"/>
  <c r="AA91"/>
  <c r="AA90"/>
  <c r="AA89"/>
  <c r="AA88"/>
  <c r="AA87"/>
  <c r="AA86"/>
  <c r="AA85"/>
  <c r="AA84"/>
  <c r="AA83"/>
  <c r="AA82"/>
  <c r="AA81"/>
  <c r="AA80"/>
  <c r="AA79"/>
  <c r="AA78"/>
  <c r="AA77"/>
  <c r="AA76"/>
  <c r="AA75"/>
  <c r="AA74"/>
  <c r="AA73"/>
  <c r="AA72"/>
  <c r="AA71"/>
  <c r="AA70"/>
  <c r="AA69"/>
  <c r="AA68"/>
  <c r="AA67"/>
  <c r="AA66"/>
  <c r="AA65"/>
  <c r="AA64"/>
  <c r="AA63"/>
  <c r="AA62"/>
  <c r="AA61"/>
  <c r="AA60"/>
  <c r="AA59"/>
  <c r="AA58"/>
  <c r="AA56"/>
  <c r="AA55"/>
  <c r="AA54"/>
  <c r="AA52"/>
  <c r="AA51"/>
  <c r="AA50"/>
  <c r="AA48"/>
  <c r="AA47"/>
  <c r="AA46"/>
  <c r="AA45"/>
  <c r="AA44"/>
  <c r="AA43"/>
  <c r="AA42"/>
  <c r="AA41"/>
  <c r="AA40"/>
  <c r="AA39"/>
  <c r="AA38"/>
  <c r="AA37"/>
  <c r="AA36"/>
  <c r="AA35"/>
  <c r="AA34"/>
  <c r="AA33"/>
  <c r="AA32"/>
  <c r="AA31"/>
  <c r="AA30"/>
  <c r="AA29"/>
  <c r="AA28"/>
  <c r="AA27"/>
  <c r="AA26"/>
  <c r="AA25"/>
  <c r="AA24"/>
  <c r="T416"/>
  <c r="T415"/>
  <c r="T414"/>
  <c r="T413"/>
  <c r="T412"/>
  <c r="T411"/>
  <c r="T410"/>
  <c r="T409"/>
  <c r="T408"/>
  <c r="T407"/>
  <c r="T406"/>
  <c r="T405"/>
  <c r="T404"/>
  <c r="T403"/>
  <c r="T402"/>
  <c r="T401"/>
  <c r="T400"/>
  <c r="T399"/>
  <c r="T398"/>
  <c r="T397"/>
  <c r="T396"/>
  <c r="T395"/>
  <c r="T394"/>
  <c r="T393"/>
  <c r="T392"/>
  <c r="T391"/>
  <c r="T390"/>
  <c r="T389"/>
  <c r="T388"/>
  <c r="T387"/>
  <c r="T386"/>
  <c r="T385"/>
  <c r="T384"/>
  <c r="T383"/>
  <c r="T382"/>
  <c r="T381"/>
  <c r="T380"/>
  <c r="T379"/>
  <c r="T378"/>
  <c r="T377"/>
  <c r="T376"/>
  <c r="T375"/>
  <c r="T374"/>
  <c r="T373"/>
  <c r="T372"/>
  <c r="T371"/>
  <c r="T370"/>
  <c r="T369"/>
  <c r="T368"/>
  <c r="T367"/>
  <c r="T366"/>
  <c r="T365"/>
  <c r="T364"/>
  <c r="T363"/>
  <c r="T362"/>
  <c r="T361"/>
  <c r="T360"/>
  <c r="T359"/>
  <c r="T358"/>
  <c r="T357"/>
  <c r="T356"/>
  <c r="T355"/>
  <c r="T354"/>
  <c r="T353"/>
  <c r="T352"/>
  <c r="T351"/>
  <c r="T350"/>
  <c r="T349"/>
  <c r="T348"/>
  <c r="T347"/>
  <c r="T346"/>
  <c r="T345"/>
  <c r="T344"/>
  <c r="T343"/>
  <c r="T342"/>
  <c r="T341"/>
  <c r="T340"/>
  <c r="T339"/>
  <c r="T338"/>
  <c r="T337"/>
  <c r="T336"/>
  <c r="T335"/>
  <c r="T334"/>
  <c r="T333"/>
  <c r="T332"/>
  <c r="T331"/>
  <c r="T330"/>
  <c r="T329"/>
  <c r="T328"/>
  <c r="T327"/>
  <c r="T326"/>
  <c r="T325"/>
  <c r="T324"/>
  <c r="T323"/>
  <c r="T322"/>
  <c r="T321"/>
  <c r="T320"/>
  <c r="T319"/>
  <c r="T318"/>
  <c r="T317"/>
  <c r="T316"/>
  <c r="T315"/>
  <c r="T314"/>
  <c r="T313"/>
  <c r="T312"/>
  <c r="T311"/>
  <c r="T310"/>
  <c r="T309"/>
  <c r="T308"/>
  <c r="T307"/>
  <c r="T306"/>
  <c r="T305"/>
  <c r="T304"/>
  <c r="T303"/>
  <c r="T302"/>
  <c r="T301"/>
  <c r="T300"/>
  <c r="T299"/>
  <c r="T298"/>
  <c r="T297"/>
  <c r="T296"/>
  <c r="T295"/>
  <c r="T294"/>
  <c r="T293"/>
  <c r="T292"/>
  <c r="T291"/>
  <c r="T290"/>
  <c r="T289"/>
  <c r="T288"/>
  <c r="T287"/>
  <c r="T286"/>
  <c r="T285"/>
  <c r="T284"/>
  <c r="T283"/>
  <c r="T282"/>
  <c r="T281"/>
  <c r="T280"/>
  <c r="T279"/>
  <c r="T278"/>
  <c r="T277"/>
  <c r="T276"/>
  <c r="T275"/>
  <c r="T274"/>
  <c r="T273"/>
  <c r="T272"/>
  <c r="T271"/>
  <c r="T270"/>
  <c r="T269"/>
  <c r="T268"/>
  <c r="T267"/>
  <c r="T266"/>
  <c r="T265"/>
  <c r="T264"/>
  <c r="T263"/>
  <c r="T262"/>
  <c r="T261"/>
  <c r="T260"/>
  <c r="T259"/>
  <c r="T258"/>
  <c r="T257"/>
  <c r="T256"/>
  <c r="T255"/>
  <c r="T254"/>
  <c r="T253"/>
  <c r="T252"/>
  <c r="T251"/>
  <c r="T250"/>
  <c r="T249"/>
  <c r="T248"/>
  <c r="T247"/>
  <c r="T246"/>
  <c r="T245"/>
  <c r="T244"/>
  <c r="T243"/>
  <c r="T242"/>
  <c r="T241"/>
  <c r="T240"/>
  <c r="T239"/>
  <c r="T238"/>
  <c r="T237"/>
  <c r="T236"/>
  <c r="T235"/>
  <c r="T234"/>
  <c r="T233"/>
  <c r="T232"/>
  <c r="T231"/>
  <c r="T230"/>
  <c r="T229"/>
  <c r="T228"/>
  <c r="T227"/>
  <c r="T226"/>
  <c r="T225"/>
  <c r="T224"/>
  <c r="T223"/>
  <c r="T222"/>
  <c r="T221"/>
  <c r="T220"/>
  <c r="T219"/>
  <c r="T218"/>
  <c r="T217"/>
  <c r="T216"/>
  <c r="T215"/>
  <c r="T214"/>
  <c r="T213"/>
  <c r="T212"/>
  <c r="T211"/>
  <c r="T210"/>
  <c r="T209"/>
  <c r="T208"/>
  <c r="T207"/>
  <c r="T206"/>
  <c r="T205"/>
  <c r="T204"/>
  <c r="T203"/>
  <c r="T202"/>
  <c r="T201"/>
  <c r="T200"/>
  <c r="T199"/>
  <c r="T198"/>
  <c r="T197"/>
  <c r="T196"/>
  <c r="T195"/>
  <c r="T194"/>
  <c r="T193"/>
  <c r="T192"/>
  <c r="T191"/>
  <c r="T190"/>
  <c r="T189"/>
  <c r="T188"/>
  <c r="T187"/>
  <c r="T186"/>
  <c r="T185"/>
  <c r="T184"/>
  <c r="T183"/>
  <c r="T182"/>
  <c r="T181"/>
  <c r="T180"/>
  <c r="T179"/>
  <c r="T178"/>
  <c r="T177"/>
  <c r="T176"/>
  <c r="T175"/>
  <c r="T174"/>
  <c r="T173"/>
  <c r="T172"/>
  <c r="T171"/>
  <c r="T170"/>
  <c r="T169"/>
  <c r="T168"/>
  <c r="T167"/>
  <c r="T166"/>
  <c r="T165"/>
  <c r="T164"/>
  <c r="T163"/>
  <c r="T162"/>
  <c r="T161"/>
  <c r="T160"/>
  <c r="T159"/>
  <c r="T158"/>
  <c r="T157"/>
  <c r="T156"/>
  <c r="T155"/>
  <c r="T154"/>
  <c r="T153"/>
  <c r="T152"/>
  <c r="T151"/>
  <c r="T150"/>
  <c r="T149"/>
  <c r="T148"/>
  <c r="T147"/>
  <c r="T146"/>
  <c r="T145"/>
  <c r="T144"/>
  <c r="T143"/>
  <c r="T142"/>
  <c r="T141"/>
  <c r="T140"/>
  <c r="T139"/>
  <c r="T138"/>
  <c r="T137"/>
  <c r="T136"/>
  <c r="T135"/>
  <c r="T134"/>
  <c r="T133"/>
  <c r="T132"/>
  <c r="T131"/>
  <c r="T130"/>
  <c r="T129"/>
  <c r="T128"/>
  <c r="T127"/>
  <c r="T126"/>
  <c r="T125"/>
  <c r="T124"/>
  <c r="T123"/>
  <c r="T122"/>
  <c r="T121"/>
  <c r="T120"/>
  <c r="T119"/>
  <c r="T118"/>
  <c r="T117"/>
  <c r="T116"/>
  <c r="T115"/>
  <c r="T114"/>
  <c r="T113"/>
  <c r="T112"/>
  <c r="T111"/>
  <c r="T110"/>
  <c r="T109"/>
  <c r="T108"/>
  <c r="T107"/>
  <c r="T106"/>
  <c r="T105"/>
  <c r="T104"/>
  <c r="T103"/>
  <c r="T102"/>
  <c r="T101"/>
  <c r="T100"/>
  <c r="T99"/>
  <c r="T98"/>
  <c r="T97"/>
  <c r="T96"/>
  <c r="T95"/>
  <c r="T94"/>
  <c r="T93"/>
  <c r="T92"/>
  <c r="T91"/>
  <c r="T90"/>
  <c r="T89"/>
  <c r="T88"/>
  <c r="T87"/>
  <c r="T86"/>
  <c r="T85"/>
  <c r="T84"/>
  <c r="T83"/>
  <c r="T82"/>
  <c r="T81"/>
  <c r="T80"/>
  <c r="T79"/>
  <c r="T78"/>
  <c r="T77"/>
  <c r="T76"/>
  <c r="T75"/>
  <c r="T74"/>
  <c r="T73"/>
  <c r="T72"/>
  <c r="T71"/>
  <c r="T70"/>
  <c r="T69"/>
  <c r="T68"/>
  <c r="T67"/>
  <c r="T66"/>
  <c r="T65"/>
  <c r="T64"/>
  <c r="T63"/>
  <c r="T62"/>
  <c r="T61"/>
  <c r="T60"/>
  <c r="T59"/>
  <c r="T58"/>
  <c r="T57"/>
  <c r="T56"/>
  <c r="T55"/>
  <c r="T54"/>
  <c r="T53"/>
  <c r="T52"/>
  <c r="T51"/>
  <c r="T50"/>
  <c r="T49"/>
  <c r="T48"/>
  <c r="T47"/>
  <c r="T46"/>
  <c r="T45"/>
  <c r="T44"/>
  <c r="T43"/>
  <c r="T42"/>
  <c r="T41"/>
  <c r="T40"/>
  <c r="T39"/>
  <c r="T38"/>
  <c r="T37"/>
  <c r="T36"/>
  <c r="T35"/>
  <c r="T34"/>
  <c r="T33"/>
  <c r="T32"/>
  <c r="T31"/>
  <c r="T30"/>
  <c r="T29"/>
  <c r="T28"/>
  <c r="T27"/>
  <c r="T26"/>
  <c r="S416"/>
  <c r="U416"/>
  <c r="S415"/>
  <c r="S414"/>
  <c r="U414"/>
  <c r="S413"/>
  <c r="S412"/>
  <c r="U412"/>
  <c r="S411"/>
  <c r="S410"/>
  <c r="U410"/>
  <c r="S409"/>
  <c r="S408"/>
  <c r="U408"/>
  <c r="S407"/>
  <c r="S406"/>
  <c r="U406"/>
  <c r="S405"/>
  <c r="S404"/>
  <c r="U404"/>
  <c r="S403"/>
  <c r="S402"/>
  <c r="U402"/>
  <c r="S401"/>
  <c r="S400"/>
  <c r="U400"/>
  <c r="S399"/>
  <c r="S398"/>
  <c r="U398"/>
  <c r="S397"/>
  <c r="S396"/>
  <c r="U396"/>
  <c r="S395"/>
  <c r="S394"/>
  <c r="U394"/>
  <c r="S393"/>
  <c r="S392"/>
  <c r="U392"/>
  <c r="S391"/>
  <c r="S390"/>
  <c r="U390"/>
  <c r="S389"/>
  <c r="S388"/>
  <c r="U388"/>
  <c r="S387"/>
  <c r="S386"/>
  <c r="U386"/>
  <c r="S385"/>
  <c r="S384"/>
  <c r="U384"/>
  <c r="S383"/>
  <c r="S382"/>
  <c r="U382"/>
  <c r="S381"/>
  <c r="S380"/>
  <c r="U380"/>
  <c r="S379"/>
  <c r="S378"/>
  <c r="U378"/>
  <c r="S377"/>
  <c r="S376"/>
  <c r="U376"/>
  <c r="S375"/>
  <c r="S374"/>
  <c r="U374"/>
  <c r="S373"/>
  <c r="S372"/>
  <c r="U372"/>
  <c r="S371"/>
  <c r="S370"/>
  <c r="U370"/>
  <c r="S369"/>
  <c r="S368"/>
  <c r="U368"/>
  <c r="S367"/>
  <c r="S366"/>
  <c r="U366"/>
  <c r="S365"/>
  <c r="S364"/>
  <c r="U364"/>
  <c r="S363"/>
  <c r="S362"/>
  <c r="U362"/>
  <c r="S361"/>
  <c r="S360"/>
  <c r="U360"/>
  <c r="S359"/>
  <c r="S358"/>
  <c r="U358"/>
  <c r="S357"/>
  <c r="S356"/>
  <c r="U356"/>
  <c r="S355"/>
  <c r="S354"/>
  <c r="U354"/>
  <c r="S353"/>
  <c r="S352"/>
  <c r="U352"/>
  <c r="S351"/>
  <c r="S350"/>
  <c r="U350"/>
  <c r="S349"/>
  <c r="S348"/>
  <c r="U348"/>
  <c r="S347"/>
  <c r="S346"/>
  <c r="U346"/>
  <c r="S345"/>
  <c r="S344"/>
  <c r="U344"/>
  <c r="S343"/>
  <c r="S342"/>
  <c r="U342"/>
  <c r="S341"/>
  <c r="S340"/>
  <c r="U340"/>
  <c r="S339"/>
  <c r="S338"/>
  <c r="U338"/>
  <c r="S337"/>
  <c r="S336"/>
  <c r="U336"/>
  <c r="S335"/>
  <c r="S334"/>
  <c r="U334"/>
  <c r="S333"/>
  <c r="S332"/>
  <c r="U332"/>
  <c r="S331"/>
  <c r="S330"/>
  <c r="U330"/>
  <c r="S329"/>
  <c r="S328"/>
  <c r="U328"/>
  <c r="S327"/>
  <c r="S326"/>
  <c r="U326"/>
  <c r="S325"/>
  <c r="S324"/>
  <c r="U324"/>
  <c r="S323"/>
  <c r="S322"/>
  <c r="U322"/>
  <c r="S321"/>
  <c r="S320"/>
  <c r="U320"/>
  <c r="S319"/>
  <c r="S318"/>
  <c r="U318"/>
  <c r="S317"/>
  <c r="S316"/>
  <c r="U316"/>
  <c r="S315"/>
  <c r="S314"/>
  <c r="U314"/>
  <c r="S313"/>
  <c r="S312"/>
  <c r="U312"/>
  <c r="S311"/>
  <c r="S310"/>
  <c r="U310"/>
  <c r="S309"/>
  <c r="S308"/>
  <c r="U308"/>
  <c r="S307"/>
  <c r="S306"/>
  <c r="U306"/>
  <c r="S305"/>
  <c r="S304"/>
  <c r="U304"/>
  <c r="S303"/>
  <c r="S302"/>
  <c r="U302"/>
  <c r="S301"/>
  <c r="S300"/>
  <c r="U300"/>
  <c r="S299"/>
  <c r="S298"/>
  <c r="U298"/>
  <c r="S297"/>
  <c r="S296"/>
  <c r="U296"/>
  <c r="S295"/>
  <c r="S294"/>
  <c r="U294"/>
  <c r="S293"/>
  <c r="S292"/>
  <c r="U292"/>
  <c r="S291"/>
  <c r="S290"/>
  <c r="U290"/>
  <c r="S289"/>
  <c r="S288"/>
  <c r="U288"/>
  <c r="S287"/>
  <c r="S286"/>
  <c r="U286"/>
  <c r="S285"/>
  <c r="S284"/>
  <c r="U284"/>
  <c r="S283"/>
  <c r="S282"/>
  <c r="U282"/>
  <c r="S281"/>
  <c r="S280"/>
  <c r="U280"/>
  <c r="S279"/>
  <c r="S278"/>
  <c r="U278"/>
  <c r="S277"/>
  <c r="S276"/>
  <c r="U276"/>
  <c r="S275"/>
  <c r="S274"/>
  <c r="U274"/>
  <c r="S273"/>
  <c r="S272"/>
  <c r="U272"/>
  <c r="S271"/>
  <c r="S270"/>
  <c r="U270"/>
  <c r="S269"/>
  <c r="S268"/>
  <c r="U268"/>
  <c r="S267"/>
  <c r="S266"/>
  <c r="U266"/>
  <c r="S265"/>
  <c r="S264"/>
  <c r="U264"/>
  <c r="S263"/>
  <c r="S262"/>
  <c r="U262"/>
  <c r="S261"/>
  <c r="S260"/>
  <c r="U260"/>
  <c r="S259"/>
  <c r="S258"/>
  <c r="U258"/>
  <c r="S257"/>
  <c r="S256"/>
  <c r="U256"/>
  <c r="S255"/>
  <c r="S254"/>
  <c r="U254"/>
  <c r="S253"/>
  <c r="S252"/>
  <c r="U252"/>
  <c r="S251"/>
  <c r="S250"/>
  <c r="U250"/>
  <c r="S249"/>
  <c r="S248"/>
  <c r="U248"/>
  <c r="S247"/>
  <c r="S246"/>
  <c r="U246"/>
  <c r="S245"/>
  <c r="S244"/>
  <c r="U244"/>
  <c r="S243"/>
  <c r="S242"/>
  <c r="U242"/>
  <c r="S241"/>
  <c r="S240"/>
  <c r="U240"/>
  <c r="S239"/>
  <c r="S238"/>
  <c r="U238"/>
  <c r="S237"/>
  <c r="S236"/>
  <c r="U236"/>
  <c r="S235"/>
  <c r="S234"/>
  <c r="U234"/>
  <c r="S233"/>
  <c r="S232"/>
  <c r="U232"/>
  <c r="S231"/>
  <c r="S230"/>
  <c r="U230"/>
  <c r="S229"/>
  <c r="S228"/>
  <c r="U228"/>
  <c r="S227"/>
  <c r="S226"/>
  <c r="U226"/>
  <c r="S225"/>
  <c r="S224"/>
  <c r="U224"/>
  <c r="S223"/>
  <c r="S222"/>
  <c r="U222"/>
  <c r="S221"/>
  <c r="S220"/>
  <c r="U220"/>
  <c r="S219"/>
  <c r="S218"/>
  <c r="U218"/>
  <c r="S217"/>
  <c r="S216"/>
  <c r="U216"/>
  <c r="S215"/>
  <c r="S214"/>
  <c r="U214"/>
  <c r="S213"/>
  <c r="S212"/>
  <c r="U212"/>
  <c r="S211"/>
  <c r="S210"/>
  <c r="U210"/>
  <c r="S209"/>
  <c r="S208"/>
  <c r="U208"/>
  <c r="S207"/>
  <c r="S206"/>
  <c r="U206"/>
  <c r="S205"/>
  <c r="S204"/>
  <c r="U204"/>
  <c r="S203"/>
  <c r="S202"/>
  <c r="U202"/>
  <c r="S201"/>
  <c r="S200"/>
  <c r="U200"/>
  <c r="S199"/>
  <c r="S198"/>
  <c r="U198"/>
  <c r="S197"/>
  <c r="S196"/>
  <c r="U196"/>
  <c r="S195"/>
  <c r="S194"/>
  <c r="U194"/>
  <c r="S193"/>
  <c r="S192"/>
  <c r="U192"/>
  <c r="S191"/>
  <c r="S190"/>
  <c r="U190"/>
  <c r="S189"/>
  <c r="S188"/>
  <c r="U188"/>
  <c r="S187"/>
  <c r="S186"/>
  <c r="U186"/>
  <c r="S185"/>
  <c r="S184"/>
  <c r="U184"/>
  <c r="S183"/>
  <c r="S182"/>
  <c r="U182"/>
  <c r="S181"/>
  <c r="S180"/>
  <c r="U180"/>
  <c r="S179"/>
  <c r="S178"/>
  <c r="U178"/>
  <c r="S177"/>
  <c r="S176"/>
  <c r="U176"/>
  <c r="S175"/>
  <c r="S174"/>
  <c r="U174"/>
  <c r="S173"/>
  <c r="S172"/>
  <c r="U172"/>
  <c r="S171"/>
  <c r="S170"/>
  <c r="U170"/>
  <c r="S169"/>
  <c r="S168"/>
  <c r="U168"/>
  <c r="S167"/>
  <c r="S166"/>
  <c r="U166"/>
  <c r="S165"/>
  <c r="S164"/>
  <c r="U164"/>
  <c r="S163"/>
  <c r="S162"/>
  <c r="U162"/>
  <c r="S161"/>
  <c r="S160"/>
  <c r="U160"/>
  <c r="S159"/>
  <c r="S158"/>
  <c r="U158"/>
  <c r="S157"/>
  <c r="S156"/>
  <c r="U156"/>
  <c r="S155"/>
  <c r="S154"/>
  <c r="U154"/>
  <c r="S153"/>
  <c r="S152"/>
  <c r="U152"/>
  <c r="S151"/>
  <c r="S150"/>
  <c r="U150"/>
  <c r="S149"/>
  <c r="S148"/>
  <c r="U148"/>
  <c r="S147"/>
  <c r="S146"/>
  <c r="U146"/>
  <c r="S145"/>
  <c r="S144"/>
  <c r="U144"/>
  <c r="S143"/>
  <c r="S142"/>
  <c r="U142"/>
  <c r="S141"/>
  <c r="S140"/>
  <c r="U140"/>
  <c r="S139"/>
  <c r="S138"/>
  <c r="U138"/>
  <c r="S137"/>
  <c r="S136"/>
  <c r="U136"/>
  <c r="S135"/>
  <c r="S134"/>
  <c r="U134"/>
  <c r="S133"/>
  <c r="S132"/>
  <c r="U132"/>
  <c r="S131"/>
  <c r="S130"/>
  <c r="U130"/>
  <c r="S129"/>
  <c r="S128"/>
  <c r="U128"/>
  <c r="S127"/>
  <c r="S126"/>
  <c r="U126"/>
  <c r="S125"/>
  <c r="S124"/>
  <c r="U124"/>
  <c r="S123"/>
  <c r="S122"/>
  <c r="U122"/>
  <c r="S121"/>
  <c r="S120"/>
  <c r="U120"/>
  <c r="S119"/>
  <c r="S118"/>
  <c r="U118"/>
  <c r="S117"/>
  <c r="S116"/>
  <c r="U116"/>
  <c r="S115"/>
  <c r="S114"/>
  <c r="U114"/>
  <c r="S113"/>
  <c r="S112"/>
  <c r="U112"/>
  <c r="S111"/>
  <c r="S110"/>
  <c r="U110"/>
  <c r="S109"/>
  <c r="S108"/>
  <c r="U108"/>
  <c r="S107"/>
  <c r="S106"/>
  <c r="U106"/>
  <c r="S105"/>
  <c r="S104"/>
  <c r="U104"/>
  <c r="S103"/>
  <c r="S102"/>
  <c r="U102"/>
  <c r="S101"/>
  <c r="S100"/>
  <c r="U100"/>
  <c r="S99"/>
  <c r="S97"/>
  <c r="S96"/>
  <c r="U96"/>
  <c r="S95"/>
  <c r="S94"/>
  <c r="U94"/>
  <c r="S93"/>
  <c r="S92"/>
  <c r="U92"/>
  <c r="S91"/>
  <c r="S90"/>
  <c r="U90"/>
  <c r="S89"/>
  <c r="S88"/>
  <c r="U88"/>
  <c r="S87"/>
  <c r="S86"/>
  <c r="U86"/>
  <c r="S85"/>
  <c r="S84"/>
  <c r="U84"/>
  <c r="S83"/>
  <c r="S82"/>
  <c r="U82"/>
  <c r="S81"/>
  <c r="S80"/>
  <c r="U80"/>
  <c r="S79"/>
  <c r="S78"/>
  <c r="U78"/>
  <c r="S77"/>
  <c r="S76"/>
  <c r="U76"/>
  <c r="S75"/>
  <c r="S74"/>
  <c r="U74"/>
  <c r="S73"/>
  <c r="S72"/>
  <c r="U72"/>
  <c r="S71"/>
  <c r="S70"/>
  <c r="U70"/>
  <c r="S69"/>
  <c r="S68"/>
  <c r="U68"/>
  <c r="S67"/>
  <c r="S66"/>
  <c r="U66"/>
  <c r="S65"/>
  <c r="S64"/>
  <c r="U64"/>
  <c r="S63"/>
  <c r="S62"/>
  <c r="U62"/>
  <c r="S61"/>
  <c r="S60"/>
  <c r="U60"/>
  <c r="S59"/>
  <c r="S58"/>
  <c r="U58"/>
  <c r="S57"/>
  <c r="S56"/>
  <c r="U56"/>
  <c r="S55"/>
  <c r="S54"/>
  <c r="U54"/>
  <c r="S53"/>
  <c r="S52"/>
  <c r="U52"/>
  <c r="S51"/>
  <c r="S50"/>
  <c r="U50"/>
  <c r="S49"/>
  <c r="S48"/>
  <c r="U48"/>
  <c r="S47"/>
  <c r="S46"/>
  <c r="U46"/>
  <c r="S45"/>
  <c r="S44"/>
  <c r="U44"/>
  <c r="S43"/>
  <c r="S42"/>
  <c r="U42"/>
  <c r="S41"/>
  <c r="S40"/>
  <c r="U40"/>
  <c r="S39"/>
  <c r="S38"/>
  <c r="U38"/>
  <c r="S37"/>
  <c r="S36"/>
  <c r="U36"/>
  <c r="S35"/>
  <c r="S34"/>
  <c r="U34"/>
  <c r="S33"/>
  <c r="S32"/>
  <c r="U32"/>
  <c r="S31"/>
  <c r="S30"/>
  <c r="U30"/>
  <c r="S29"/>
  <c r="S28"/>
  <c r="U28"/>
  <c r="S27"/>
  <c r="S26"/>
  <c r="U98"/>
  <c r="V27"/>
  <c r="V29"/>
  <c r="W29"/>
  <c r="X29"/>
  <c r="V31"/>
  <c r="W31"/>
  <c r="X31"/>
  <c r="V35"/>
  <c r="V39"/>
  <c r="V43"/>
  <c r="V45"/>
  <c r="W45"/>
  <c r="X45"/>
  <c r="V47"/>
  <c r="V51"/>
  <c r="W51"/>
  <c r="X51"/>
  <c r="V55"/>
  <c r="V59"/>
  <c r="W59"/>
  <c r="X59"/>
  <c r="V61"/>
  <c r="V63"/>
  <c r="V67"/>
  <c r="V69"/>
  <c r="V71"/>
  <c r="V73"/>
  <c r="V77"/>
  <c r="V79"/>
  <c r="W79"/>
  <c r="X79"/>
  <c r="V83"/>
  <c r="V85"/>
  <c r="V87"/>
  <c r="V89"/>
  <c r="W89"/>
  <c r="X89"/>
  <c r="V93"/>
  <c r="V95"/>
  <c r="W95"/>
  <c r="X95"/>
  <c r="V97"/>
  <c r="V99"/>
  <c r="V101"/>
  <c r="V103"/>
  <c r="W103"/>
  <c r="X103"/>
  <c r="V105"/>
  <c r="V107"/>
  <c r="V109"/>
  <c r="V111"/>
  <c r="W111"/>
  <c r="X111"/>
  <c r="V115"/>
  <c r="V117"/>
  <c r="V121"/>
  <c r="V123"/>
  <c r="W123"/>
  <c r="X123"/>
  <c r="V125"/>
  <c r="V127"/>
  <c r="V131"/>
  <c r="V135"/>
  <c r="V137"/>
  <c r="V139"/>
  <c r="V141"/>
  <c r="V143"/>
  <c r="V145"/>
  <c r="V149"/>
  <c r="W149"/>
  <c r="X149"/>
  <c r="V151"/>
  <c r="V153"/>
  <c r="V155"/>
  <c r="V157"/>
  <c r="W157"/>
  <c r="X157"/>
  <c r="V159"/>
  <c r="V163"/>
  <c r="V165"/>
  <c r="V167"/>
  <c r="V169"/>
  <c r="V173"/>
  <c r="V177"/>
  <c r="V181"/>
  <c r="W181"/>
  <c r="X181"/>
  <c r="V185"/>
  <c r="V187"/>
  <c r="V189"/>
  <c r="V191"/>
  <c r="V195"/>
  <c r="V199"/>
  <c r="V203"/>
  <c r="V207"/>
  <c r="V211"/>
  <c r="V213"/>
  <c r="V217"/>
  <c r="V219"/>
  <c r="W219"/>
  <c r="X219"/>
  <c r="V221"/>
  <c r="V223"/>
  <c r="V225"/>
  <c r="V227"/>
  <c r="W227"/>
  <c r="X227"/>
  <c r="V231"/>
  <c r="V233"/>
  <c r="V235"/>
  <c r="V237"/>
  <c r="V241"/>
  <c r="V245"/>
  <c r="V247"/>
  <c r="V251"/>
  <c r="V253"/>
  <c r="V255"/>
  <c r="W255"/>
  <c r="X255"/>
  <c r="V259"/>
  <c r="V261"/>
  <c r="V263"/>
  <c r="V265"/>
  <c r="V269"/>
  <c r="V273"/>
  <c r="V275"/>
  <c r="V277"/>
  <c r="V279"/>
  <c r="V283"/>
  <c r="V287"/>
  <c r="V291"/>
  <c r="V295"/>
  <c r="V297"/>
  <c r="V299"/>
  <c r="V301"/>
  <c r="V303"/>
  <c r="V305"/>
  <c r="V309"/>
  <c r="V313"/>
  <c r="V317"/>
  <c r="V319"/>
  <c r="V321"/>
  <c r="V323"/>
  <c r="V327"/>
  <c r="V329"/>
  <c r="V331"/>
  <c r="V333"/>
  <c r="V337"/>
  <c r="V339"/>
  <c r="V341"/>
  <c r="V345"/>
  <c r="V347"/>
  <c r="V349"/>
  <c r="V351"/>
  <c r="V355"/>
  <c r="V359"/>
  <c r="V361"/>
  <c r="V363"/>
  <c r="V365"/>
  <c r="V367"/>
  <c r="V369"/>
  <c r="V371"/>
  <c r="V373"/>
  <c r="V375"/>
  <c r="V377"/>
  <c r="V379"/>
  <c r="V381"/>
  <c r="V383"/>
  <c r="V385"/>
  <c r="V387"/>
  <c r="V389"/>
  <c r="V391"/>
  <c r="V393"/>
  <c r="V395"/>
  <c r="V397"/>
  <c r="V399"/>
  <c r="V401"/>
  <c r="V403"/>
  <c r="V405"/>
  <c r="V409"/>
  <c r="V411"/>
  <c r="V413"/>
  <c r="V415"/>
  <c r="W35"/>
  <c r="X35"/>
  <c r="W47"/>
  <c r="X47"/>
  <c r="W55"/>
  <c r="X55"/>
  <c r="W63"/>
  <c r="X63"/>
  <c r="W67"/>
  <c r="X67"/>
  <c r="W71"/>
  <c r="X71"/>
  <c r="W83"/>
  <c r="X83"/>
  <c r="W87"/>
  <c r="X87"/>
  <c r="W99"/>
  <c r="X99"/>
  <c r="W107"/>
  <c r="X107"/>
  <c r="W115"/>
  <c r="X115"/>
  <c r="W137"/>
  <c r="X137"/>
  <c r="W141"/>
  <c r="X141"/>
  <c r="W145"/>
  <c r="X145"/>
  <c r="W153"/>
  <c r="X153"/>
  <c r="W165"/>
  <c r="X165"/>
  <c r="W169"/>
  <c r="X169"/>
  <c r="W177"/>
  <c r="X177"/>
  <c r="W185"/>
  <c r="X185"/>
  <c r="W189"/>
  <c r="X189"/>
  <c r="W191"/>
  <c r="X191"/>
  <c r="W223"/>
  <c r="X223"/>
  <c r="W231"/>
  <c r="X231"/>
  <c r="W235"/>
  <c r="X235"/>
  <c r="W237"/>
  <c r="X237"/>
  <c r="W247"/>
  <c r="X247"/>
  <c r="W253"/>
  <c r="X253"/>
  <c r="W261"/>
  <c r="X261"/>
  <c r="W263"/>
  <c r="X263"/>
  <c r="W265"/>
  <c r="X265"/>
  <c r="W269"/>
  <c r="X269"/>
  <c r="W273"/>
  <c r="X273"/>
  <c r="W275"/>
  <c r="X275"/>
  <c r="W277"/>
  <c r="X277"/>
  <c r="W279"/>
  <c r="X279"/>
  <c r="W283"/>
  <c r="X283"/>
  <c r="W287"/>
  <c r="X287"/>
  <c r="W291"/>
  <c r="X291"/>
  <c r="W295"/>
  <c r="X295"/>
  <c r="W297"/>
  <c r="X297"/>
  <c r="W299"/>
  <c r="X299"/>
  <c r="W301"/>
  <c r="X301"/>
  <c r="W303"/>
  <c r="X303"/>
  <c r="W305"/>
  <c r="X305"/>
  <c r="W309"/>
  <c r="X309"/>
  <c r="W313"/>
  <c r="X313"/>
  <c r="W317"/>
  <c r="X317"/>
  <c r="W319"/>
  <c r="X319"/>
  <c r="W321"/>
  <c r="X321"/>
  <c r="W323"/>
  <c r="X323"/>
  <c r="W327"/>
  <c r="X327"/>
  <c r="W329"/>
  <c r="X329"/>
  <c r="W331"/>
  <c r="X331"/>
  <c r="W333"/>
  <c r="X333"/>
  <c r="W337"/>
  <c r="X337"/>
  <c r="W339"/>
  <c r="X339"/>
  <c r="W341"/>
  <c r="X341"/>
  <c r="W345"/>
  <c r="X345"/>
  <c r="W347"/>
  <c r="X347"/>
  <c r="W349"/>
  <c r="X349"/>
  <c r="W351"/>
  <c r="X351"/>
  <c r="W355"/>
  <c r="X355"/>
  <c r="W359"/>
  <c r="X359"/>
  <c r="W361"/>
  <c r="X361"/>
  <c r="W363"/>
  <c r="X363"/>
  <c r="W365"/>
  <c r="X365"/>
  <c r="W367"/>
  <c r="X367"/>
  <c r="W369"/>
  <c r="X369"/>
  <c r="W371"/>
  <c r="X371"/>
  <c r="W373"/>
  <c r="X373"/>
  <c r="W375"/>
  <c r="X375"/>
  <c r="W377"/>
  <c r="X377"/>
  <c r="W379"/>
  <c r="X379"/>
  <c r="W381"/>
  <c r="X381"/>
  <c r="W383"/>
  <c r="X383"/>
  <c r="W385"/>
  <c r="X385"/>
  <c r="W387"/>
  <c r="X387"/>
  <c r="W389"/>
  <c r="X389"/>
  <c r="W391"/>
  <c r="X391"/>
  <c r="W393"/>
  <c r="X393"/>
  <c r="W395"/>
  <c r="X395"/>
  <c r="W397"/>
  <c r="X397"/>
  <c r="W399"/>
  <c r="X399"/>
  <c r="W401"/>
  <c r="X401"/>
  <c r="W403"/>
  <c r="X403"/>
  <c r="W405"/>
  <c r="X405"/>
  <c r="W409"/>
  <c r="X409"/>
  <c r="W411"/>
  <c r="X411"/>
  <c r="W413"/>
  <c r="X413"/>
  <c r="W415"/>
  <c r="X415"/>
  <c r="W39"/>
  <c r="X39"/>
  <c r="W43"/>
  <c r="X43"/>
  <c r="W61"/>
  <c r="X61"/>
  <c r="W69"/>
  <c r="X69"/>
  <c r="W73"/>
  <c r="X73"/>
  <c r="W77"/>
  <c r="X77"/>
  <c r="W85"/>
  <c r="X85"/>
  <c r="W93"/>
  <c r="X93"/>
  <c r="W97"/>
  <c r="X97"/>
  <c r="W101"/>
  <c r="X101"/>
  <c r="W105"/>
  <c r="X105"/>
  <c r="W109"/>
  <c r="X109"/>
  <c r="W117"/>
  <c r="X117"/>
  <c r="W121"/>
  <c r="X121"/>
  <c r="W125"/>
  <c r="X125"/>
  <c r="W127"/>
  <c r="X127"/>
  <c r="W131"/>
  <c r="X131"/>
  <c r="W135"/>
  <c r="X135"/>
  <c r="W139"/>
  <c r="X139"/>
  <c r="W143"/>
  <c r="X143"/>
  <c r="W151"/>
  <c r="X151"/>
  <c r="W155"/>
  <c r="X155"/>
  <c r="W159"/>
  <c r="X159"/>
  <c r="W163"/>
  <c r="X163"/>
  <c r="W167"/>
  <c r="X167"/>
  <c r="W173"/>
  <c r="X173"/>
  <c r="W187"/>
  <c r="X187"/>
  <c r="W195"/>
  <c r="X195"/>
  <c r="W199"/>
  <c r="X199"/>
  <c r="W203"/>
  <c r="X203"/>
  <c r="W207"/>
  <c r="X207"/>
  <c r="W211"/>
  <c r="X211"/>
  <c r="W213"/>
  <c r="X213"/>
  <c r="W217"/>
  <c r="X217"/>
  <c r="W221"/>
  <c r="X221"/>
  <c r="W225"/>
  <c r="X225"/>
  <c r="W233"/>
  <c r="X233"/>
  <c r="W241"/>
  <c r="X241"/>
  <c r="W245"/>
  <c r="X245"/>
  <c r="W251"/>
  <c r="X251"/>
  <c r="W259"/>
  <c r="X259"/>
  <c r="U37"/>
  <c r="V37"/>
  <c r="W27"/>
  <c r="X27"/>
  <c r="U27"/>
  <c r="U29"/>
  <c r="U31"/>
  <c r="U33"/>
  <c r="U35"/>
  <c r="U39"/>
  <c r="U41"/>
  <c r="U43"/>
  <c r="U45"/>
  <c r="U47"/>
  <c r="U49"/>
  <c r="U51"/>
  <c r="U53"/>
  <c r="U55"/>
  <c r="U57"/>
  <c r="U59"/>
  <c r="U61"/>
  <c r="U63"/>
  <c r="U65"/>
  <c r="U67"/>
  <c r="U69"/>
  <c r="U71"/>
  <c r="U73"/>
  <c r="U75"/>
  <c r="U77"/>
  <c r="U79"/>
  <c r="U81"/>
  <c r="U83"/>
  <c r="U85"/>
  <c r="U87"/>
  <c r="U89"/>
  <c r="U91"/>
  <c r="U93"/>
  <c r="U95"/>
  <c r="U97"/>
  <c r="U99"/>
  <c r="U101"/>
  <c r="U103"/>
  <c r="U105"/>
  <c r="U107"/>
  <c r="U109"/>
  <c r="U111"/>
  <c r="U113"/>
  <c r="U115"/>
  <c r="U117"/>
  <c r="U119"/>
  <c r="U121"/>
  <c r="U123"/>
  <c r="U125"/>
  <c r="U127"/>
  <c r="U129"/>
  <c r="U131"/>
  <c r="U133"/>
  <c r="U135"/>
  <c r="U137"/>
  <c r="U139"/>
  <c r="U141"/>
  <c r="U143"/>
  <c r="U145"/>
  <c r="U147"/>
  <c r="U149"/>
  <c r="U151"/>
  <c r="U153"/>
  <c r="U155"/>
  <c r="U157"/>
  <c r="U159"/>
  <c r="U161"/>
  <c r="U163"/>
  <c r="U165"/>
  <c r="U167"/>
  <c r="U169"/>
  <c r="U171"/>
  <c r="U173"/>
  <c r="U175"/>
  <c r="U177"/>
  <c r="U179"/>
  <c r="U181"/>
  <c r="U183"/>
  <c r="U185"/>
  <c r="U187"/>
  <c r="U189"/>
  <c r="U191"/>
  <c r="U193"/>
  <c r="U195"/>
  <c r="U197"/>
  <c r="U199"/>
  <c r="U201"/>
  <c r="U203"/>
  <c r="U205"/>
  <c r="U207"/>
  <c r="U209"/>
  <c r="U211"/>
  <c r="U213"/>
  <c r="U215"/>
  <c r="U217"/>
  <c r="U219"/>
  <c r="U221"/>
  <c r="U223"/>
  <c r="U225"/>
  <c r="U227"/>
  <c r="U229"/>
  <c r="U231"/>
  <c r="U233"/>
  <c r="U235"/>
  <c r="U237"/>
  <c r="U239"/>
  <c r="U241"/>
  <c r="U243"/>
  <c r="U245"/>
  <c r="U247"/>
  <c r="U249"/>
  <c r="U251"/>
  <c r="U253"/>
  <c r="U255"/>
  <c r="U257"/>
  <c r="U259"/>
  <c r="U261"/>
  <c r="U263"/>
  <c r="U265"/>
  <c r="U267"/>
  <c r="U269"/>
  <c r="U271"/>
  <c r="V271"/>
  <c r="U273"/>
  <c r="U275"/>
  <c r="U277"/>
  <c r="U279"/>
  <c r="U281"/>
  <c r="U283"/>
  <c r="U285"/>
  <c r="U287"/>
  <c r="U289"/>
  <c r="U291"/>
  <c r="U293"/>
  <c r="U295"/>
  <c r="U297"/>
  <c r="U299"/>
  <c r="U301"/>
  <c r="U303"/>
  <c r="U305"/>
  <c r="U307"/>
  <c r="U309"/>
  <c r="U311"/>
  <c r="U313"/>
  <c r="U315"/>
  <c r="U317"/>
  <c r="U319"/>
  <c r="U321"/>
  <c r="U323"/>
  <c r="U325"/>
  <c r="U327"/>
  <c r="U329"/>
  <c r="U331"/>
  <c r="U333"/>
  <c r="U335"/>
  <c r="U337"/>
  <c r="U339"/>
  <c r="U341"/>
  <c r="U343"/>
  <c r="V343"/>
  <c r="U345"/>
  <c r="U347"/>
  <c r="U349"/>
  <c r="U351"/>
  <c r="U353"/>
  <c r="U355"/>
  <c r="U357"/>
  <c r="V357"/>
  <c r="U359"/>
  <c r="U361"/>
  <c r="U363"/>
  <c r="U365"/>
  <c r="U367"/>
  <c r="U369"/>
  <c r="U371"/>
  <c r="U373"/>
  <c r="U375"/>
  <c r="U377"/>
  <c r="U379"/>
  <c r="U381"/>
  <c r="U383"/>
  <c r="U385"/>
  <c r="U387"/>
  <c r="U389"/>
  <c r="U391"/>
  <c r="U393"/>
  <c r="U395"/>
  <c r="U397"/>
  <c r="U399"/>
  <c r="U401"/>
  <c r="U403"/>
  <c r="U405"/>
  <c r="U407"/>
  <c r="U409"/>
  <c r="U411"/>
  <c r="U413"/>
  <c r="U415"/>
  <c r="V28"/>
  <c r="V32"/>
  <c r="V34"/>
  <c r="V36"/>
  <c r="V38"/>
  <c r="V40"/>
  <c r="V42"/>
  <c r="V46"/>
  <c r="V48"/>
  <c r="V50"/>
  <c r="V52"/>
  <c r="V54"/>
  <c r="V56"/>
  <c r="V58"/>
  <c r="V60"/>
  <c r="V64"/>
  <c r="V66"/>
  <c r="V70"/>
  <c r="V74"/>
  <c r="V76"/>
  <c r="V78"/>
  <c r="V80"/>
  <c r="V82"/>
  <c r="V84"/>
  <c r="V88"/>
  <c r="V90"/>
  <c r="V92"/>
  <c r="V94"/>
  <c r="V102"/>
  <c r="V106"/>
  <c r="V110"/>
  <c r="V112"/>
  <c r="V114"/>
  <c r="V118"/>
  <c r="V120"/>
  <c r="V122"/>
  <c r="V126"/>
  <c r="V128"/>
  <c r="V130"/>
  <c r="V132"/>
  <c r="V134"/>
  <c r="V136"/>
  <c r="V140"/>
  <c r="V144"/>
  <c r="V146"/>
  <c r="V148"/>
  <c r="V150"/>
  <c r="V154"/>
  <c r="V158"/>
  <c r="V160"/>
  <c r="V162"/>
  <c r="V164"/>
  <c r="V168"/>
  <c r="V170"/>
  <c r="V172"/>
  <c r="V174"/>
  <c r="V176"/>
  <c r="V178"/>
  <c r="V180"/>
  <c r="V182"/>
  <c r="V184"/>
  <c r="V186"/>
  <c r="V190"/>
  <c r="V192"/>
  <c r="V194"/>
  <c r="V196"/>
  <c r="V198"/>
  <c r="V200"/>
  <c r="V202"/>
  <c r="V204"/>
  <c r="V206"/>
  <c r="V208"/>
  <c r="V210"/>
  <c r="V212"/>
  <c r="V214"/>
  <c r="V216"/>
  <c r="V218"/>
  <c r="V220"/>
  <c r="V224"/>
  <c r="V226"/>
  <c r="V228"/>
  <c r="V230"/>
  <c r="V232"/>
  <c r="V236"/>
  <c r="V238"/>
  <c r="V240"/>
  <c r="V242"/>
  <c r="V244"/>
  <c r="V246"/>
  <c r="V248"/>
  <c r="V250"/>
  <c r="V254"/>
  <c r="V256"/>
  <c r="V258"/>
  <c r="V260"/>
  <c r="V264"/>
  <c r="V266"/>
  <c r="V268"/>
  <c r="V270"/>
  <c r="V272"/>
  <c r="V274"/>
  <c r="V278"/>
  <c r="V280"/>
  <c r="V282"/>
  <c r="V284"/>
  <c r="V286"/>
  <c r="V288"/>
  <c r="V290"/>
  <c r="V292"/>
  <c r="V294"/>
  <c r="V296"/>
  <c r="V300"/>
  <c r="V304"/>
  <c r="V306"/>
  <c r="V308"/>
  <c r="V310"/>
  <c r="V312"/>
  <c r="V314"/>
  <c r="V316"/>
  <c r="V318"/>
  <c r="V322"/>
  <c r="V324"/>
  <c r="V326"/>
  <c r="V330"/>
  <c r="V334"/>
  <c r="V336"/>
  <c r="V338"/>
  <c r="V340"/>
  <c r="V342"/>
  <c r="V344"/>
  <c r="V346"/>
  <c r="V350"/>
  <c r="V352"/>
  <c r="V354"/>
  <c r="V356"/>
  <c r="V358"/>
  <c r="V360"/>
  <c r="V362"/>
  <c r="V366"/>
  <c r="V368"/>
  <c r="V372"/>
  <c r="V374"/>
  <c r="V376"/>
  <c r="V380"/>
  <c r="V382"/>
  <c r="V386"/>
  <c r="V388"/>
  <c r="V390"/>
  <c r="V392"/>
  <c r="V394"/>
  <c r="V396"/>
  <c r="V398"/>
  <c r="V400"/>
  <c r="V402"/>
  <c r="V404"/>
  <c r="V406"/>
  <c r="V408"/>
  <c r="V410"/>
  <c r="V414"/>
  <c r="V416"/>
  <c r="U26"/>
  <c r="O413"/>
  <c r="Y413"/>
  <c r="V276"/>
  <c r="Y411"/>
  <c r="Y409"/>
  <c r="V364"/>
  <c r="V332"/>
  <c r="V302"/>
  <c r="V142"/>
  <c r="V138"/>
  <c r="V124"/>
  <c r="V108"/>
  <c r="V68"/>
  <c r="V104"/>
  <c r="V100"/>
  <c r="O99"/>
  <c r="O98"/>
  <c r="V98"/>
  <c r="O97"/>
  <c r="O96"/>
  <c r="V96"/>
  <c r="V86"/>
  <c r="O56"/>
  <c r="O54"/>
  <c r="O53"/>
  <c r="V53"/>
  <c r="O52"/>
  <c r="O50"/>
  <c r="O49"/>
  <c r="V25"/>
  <c r="V24"/>
  <c r="V298"/>
  <c r="V262"/>
  <c r="V152"/>
  <c r="V370"/>
  <c r="V348"/>
  <c r="V234"/>
  <c r="V116"/>
  <c r="V72"/>
  <c r="O284"/>
  <c r="O283"/>
  <c r="O282"/>
  <c r="O281"/>
  <c r="O270"/>
  <c r="O269"/>
  <c r="O268"/>
  <c r="O267"/>
  <c r="V44"/>
  <c r="V384"/>
  <c r="O356"/>
  <c r="O355"/>
  <c r="O354"/>
  <c r="O353"/>
  <c r="V328"/>
  <c r="V252"/>
  <c r="V30"/>
  <c r="O416"/>
  <c r="O412"/>
  <c r="O414"/>
  <c r="O415"/>
  <c r="Y71"/>
  <c r="Y77"/>
  <c r="Y79"/>
  <c r="Y309"/>
  <c r="Y383"/>
  <c r="V378"/>
  <c r="Y363"/>
  <c r="Y361"/>
  <c r="Y359"/>
  <c r="Y347"/>
  <c r="Y345"/>
  <c r="Y341"/>
  <c r="Y305"/>
  <c r="Y303"/>
  <c r="Y275"/>
  <c r="Y273"/>
  <c r="Y143"/>
  <c r="Y109"/>
  <c r="Y69"/>
  <c r="Y43"/>
  <c r="Y39"/>
  <c r="Y27"/>
  <c r="O51"/>
  <c r="O55"/>
  <c r="Y89"/>
  <c r="V407"/>
  <c r="V335"/>
  <c r="V315"/>
  <c r="V307"/>
  <c r="Y94"/>
  <c r="Y355"/>
  <c r="Y157"/>
  <c r="Y163"/>
  <c r="Y165"/>
  <c r="Y169"/>
  <c r="Y185"/>
  <c r="Y187"/>
  <c r="Y189"/>
  <c r="Y191"/>
  <c r="Y211"/>
  <c r="Y213"/>
  <c r="Y219"/>
  <c r="Y233"/>
  <c r="Y231"/>
  <c r="Y391"/>
  <c r="Y393"/>
  <c r="Y395"/>
  <c r="Y397"/>
  <c r="Y399"/>
  <c r="Y121"/>
  <c r="Y125"/>
  <c r="Y135"/>
  <c r="Y29"/>
  <c r="V26"/>
  <c r="V75"/>
  <c r="Y75"/>
  <c r="Y283"/>
  <c r="Y207"/>
  <c r="Y97"/>
  <c r="Y123"/>
  <c r="Y127"/>
  <c r="Y145"/>
  <c r="Y379"/>
  <c r="Y381"/>
  <c r="Y415"/>
  <c r="Y31"/>
  <c r="Y385"/>
  <c r="Y111"/>
  <c r="Y223"/>
  <c r="Y227"/>
  <c r="Y95"/>
  <c r="Y250"/>
  <c r="Y259"/>
  <c r="Y261"/>
  <c r="Y317"/>
  <c r="Y319"/>
  <c r="Y333"/>
  <c r="Y337"/>
  <c r="Y365"/>
  <c r="Y367"/>
  <c r="Y369"/>
  <c r="Y277"/>
  <c r="Y279"/>
  <c r="V229"/>
  <c r="V133"/>
  <c r="V41"/>
  <c r="Y269"/>
  <c r="Y195"/>
  <c r="Y199"/>
  <c r="Y203"/>
  <c r="Y99"/>
  <c r="Y139"/>
  <c r="Y141"/>
  <c r="Y251"/>
  <c r="V147"/>
  <c r="Y147"/>
  <c r="V119"/>
  <c r="Y61"/>
  <c r="Y260"/>
  <c r="Y59"/>
  <c r="Y54"/>
  <c r="V257"/>
  <c r="V249"/>
  <c r="V57"/>
  <c r="V311"/>
  <c r="Y311"/>
  <c r="V243"/>
  <c r="V239"/>
  <c r="Y239"/>
  <c r="V91"/>
  <c r="V325"/>
  <c r="Y325"/>
  <c r="V293"/>
  <c r="V289"/>
  <c r="Y289"/>
  <c r="V285"/>
  <c r="V129"/>
  <c r="Y129"/>
  <c r="V113"/>
  <c r="V81"/>
  <c r="Y81"/>
  <c r="V33"/>
  <c r="Y30"/>
  <c r="Y328"/>
  <c r="Y384"/>
  <c r="Y44"/>
  <c r="Y72"/>
  <c r="Y370"/>
  <c r="V193"/>
  <c r="V222"/>
  <c r="Y262"/>
  <c r="Y86"/>
  <c r="Y302"/>
  <c r="Y332"/>
  <c r="Y364"/>
  <c r="Y389"/>
  <c r="Y276"/>
  <c r="Y26"/>
  <c r="Y407"/>
  <c r="Y343"/>
  <c r="Y335"/>
  <c r="Y315"/>
  <c r="Y307"/>
  <c r="Y271"/>
  <c r="Y243"/>
  <c r="Y119"/>
  <c r="Y51"/>
  <c r="Y55"/>
  <c r="Y137"/>
  <c r="V267"/>
  <c r="V215"/>
  <c r="V183"/>
  <c r="V179"/>
  <c r="V175"/>
  <c r="V171"/>
  <c r="Y378"/>
  <c r="W307"/>
  <c r="V412"/>
  <c r="Y252"/>
  <c r="Y116"/>
  <c r="Y234"/>
  <c r="Y348"/>
  <c r="Y152"/>
  <c r="V156"/>
  <c r="V166"/>
  <c r="V188"/>
  <c r="Y298"/>
  <c r="Y53"/>
  <c r="Y96"/>
  <c r="Z96"/>
  <c r="Y100"/>
  <c r="Y104"/>
  <c r="Y68"/>
  <c r="Y108"/>
  <c r="Y124"/>
  <c r="Y138"/>
  <c r="Y142"/>
  <c r="Y357"/>
  <c r="Y293"/>
  <c r="Y285"/>
  <c r="Y257"/>
  <c r="Y249"/>
  <c r="Y229"/>
  <c r="Y133"/>
  <c r="Y113"/>
  <c r="Y57"/>
  <c r="Y41"/>
  <c r="Y33"/>
  <c r="V353"/>
  <c r="V281"/>
  <c r="V209"/>
  <c r="V205"/>
  <c r="V201"/>
  <c r="V197"/>
  <c r="V161"/>
  <c r="V49"/>
  <c r="Y25"/>
  <c r="Z25"/>
  <c r="Y416"/>
  <c r="W416"/>
  <c r="X416"/>
  <c r="Y408"/>
  <c r="W408"/>
  <c r="X408"/>
  <c r="W404"/>
  <c r="X404"/>
  <c r="W400"/>
  <c r="X400"/>
  <c r="Y396"/>
  <c r="W396"/>
  <c r="X396"/>
  <c r="Y392"/>
  <c r="W392"/>
  <c r="X392"/>
  <c r="W388"/>
  <c r="X388"/>
  <c r="Y380"/>
  <c r="W380"/>
  <c r="X380"/>
  <c r="W376"/>
  <c r="X376"/>
  <c r="W372"/>
  <c r="X372"/>
  <c r="Y368"/>
  <c r="W368"/>
  <c r="X368"/>
  <c r="Y360"/>
  <c r="W360"/>
  <c r="X360"/>
  <c r="Y356"/>
  <c r="W356"/>
  <c r="X356"/>
  <c r="W352"/>
  <c r="X352"/>
  <c r="Y344"/>
  <c r="W344"/>
  <c r="X344"/>
  <c r="Y340"/>
  <c r="W340"/>
  <c r="X340"/>
  <c r="Y336"/>
  <c r="W336"/>
  <c r="X336"/>
  <c r="W324"/>
  <c r="X324"/>
  <c r="Y316"/>
  <c r="W316"/>
  <c r="X316"/>
  <c r="W312"/>
  <c r="X312"/>
  <c r="Y308"/>
  <c r="W308"/>
  <c r="X308"/>
  <c r="Y304"/>
  <c r="W304"/>
  <c r="X304"/>
  <c r="W300"/>
  <c r="X300"/>
  <c r="W296"/>
  <c r="X296"/>
  <c r="W292"/>
  <c r="X292"/>
  <c r="W288"/>
  <c r="X288"/>
  <c r="Y284"/>
  <c r="W284"/>
  <c r="X284"/>
  <c r="Y280"/>
  <c r="W280"/>
  <c r="X280"/>
  <c r="Y272"/>
  <c r="W272"/>
  <c r="X272"/>
  <c r="Y268"/>
  <c r="W268"/>
  <c r="X268"/>
  <c r="W264"/>
  <c r="X264"/>
  <c r="W260"/>
  <c r="X260"/>
  <c r="W256"/>
  <c r="X256"/>
  <c r="W248"/>
  <c r="X248"/>
  <c r="W244"/>
  <c r="X244"/>
  <c r="W240"/>
  <c r="X240"/>
  <c r="W236"/>
  <c r="X236"/>
  <c r="Y232"/>
  <c r="W232"/>
  <c r="X232"/>
  <c r="Y228"/>
  <c r="W228"/>
  <c r="X228"/>
  <c r="Y224"/>
  <c r="W224"/>
  <c r="X224"/>
  <c r="Y220"/>
  <c r="W220"/>
  <c r="X220"/>
  <c r="Y216"/>
  <c r="W216"/>
  <c r="X216"/>
  <c r="Y212"/>
  <c r="W212"/>
  <c r="X212"/>
  <c r="Y208"/>
  <c r="W208"/>
  <c r="X208"/>
  <c r="Y204"/>
  <c r="W204"/>
  <c r="X204"/>
  <c r="Y200"/>
  <c r="W200"/>
  <c r="X200"/>
  <c r="Y196"/>
  <c r="W196"/>
  <c r="X196"/>
  <c r="Y192"/>
  <c r="W192"/>
  <c r="X192"/>
  <c r="Y184"/>
  <c r="W184"/>
  <c r="X184"/>
  <c r="Y180"/>
  <c r="W180"/>
  <c r="X180"/>
  <c r="Y176"/>
  <c r="W176"/>
  <c r="X176"/>
  <c r="Y172"/>
  <c r="W172"/>
  <c r="X172"/>
  <c r="Y168"/>
  <c r="W168"/>
  <c r="X168"/>
  <c r="Y164"/>
  <c r="W164"/>
  <c r="X164"/>
  <c r="Y160"/>
  <c r="W160"/>
  <c r="X160"/>
  <c r="W148"/>
  <c r="X148"/>
  <c r="Y144"/>
  <c r="W144"/>
  <c r="X144"/>
  <c r="Y140"/>
  <c r="W140"/>
  <c r="X140"/>
  <c r="Y136"/>
  <c r="W136"/>
  <c r="X136"/>
  <c r="W132"/>
  <c r="X132"/>
  <c r="Y128"/>
  <c r="W128"/>
  <c r="X128"/>
  <c r="Y120"/>
  <c r="W120"/>
  <c r="X120"/>
  <c r="Y112"/>
  <c r="W112"/>
  <c r="X112"/>
  <c r="W92"/>
  <c r="X92"/>
  <c r="W88"/>
  <c r="X88"/>
  <c r="W84"/>
  <c r="X84"/>
  <c r="Y80"/>
  <c r="W80"/>
  <c r="X80"/>
  <c r="Y76"/>
  <c r="W76"/>
  <c r="X76"/>
  <c r="W64"/>
  <c r="X64"/>
  <c r="Y60"/>
  <c r="W60"/>
  <c r="X60"/>
  <c r="Y56"/>
  <c r="W56"/>
  <c r="X56"/>
  <c r="Y52"/>
  <c r="W52"/>
  <c r="X52"/>
  <c r="W48"/>
  <c r="X48"/>
  <c r="Y40"/>
  <c r="W40"/>
  <c r="X40"/>
  <c r="W36"/>
  <c r="X36"/>
  <c r="W32"/>
  <c r="X32"/>
  <c r="Y28"/>
  <c r="W28"/>
  <c r="X28"/>
  <c r="Y177"/>
  <c r="Y181"/>
  <c r="Y217"/>
  <c r="Y225"/>
  <c r="Y253"/>
  <c r="Y255"/>
  <c r="Y312"/>
  <c r="Y326"/>
  <c r="Y388"/>
  <c r="Y401"/>
  <c r="Y403"/>
  <c r="Y48"/>
  <c r="Y36"/>
  <c r="Y83"/>
  <c r="Y85"/>
  <c r="Y132"/>
  <c r="Y237"/>
  <c r="Y241"/>
  <c r="Y351"/>
  <c r="Y373"/>
  <c r="Y371"/>
  <c r="Y376"/>
  <c r="Y153"/>
  <c r="Y155"/>
  <c r="Y264"/>
  <c r="Y301"/>
  <c r="Y292"/>
  <c r="Y63"/>
  <c r="V65"/>
  <c r="Y67"/>
  <c r="Y92"/>
  <c r="Y88"/>
  <c r="Y102"/>
  <c r="Y24"/>
  <c r="Z24"/>
  <c r="Y414"/>
  <c r="W414"/>
  <c r="X414"/>
  <c r="W410"/>
  <c r="X410"/>
  <c r="Y406"/>
  <c r="W406"/>
  <c r="X406"/>
  <c r="W402"/>
  <c r="X402"/>
  <c r="Y398"/>
  <c r="W398"/>
  <c r="X398"/>
  <c r="Y394"/>
  <c r="W394"/>
  <c r="X394"/>
  <c r="Y390"/>
  <c r="W390"/>
  <c r="X390"/>
  <c r="Y386"/>
  <c r="W386"/>
  <c r="X386"/>
  <c r="Y382"/>
  <c r="W382"/>
  <c r="X382"/>
  <c r="Y374"/>
  <c r="W374"/>
  <c r="X374"/>
  <c r="Y366"/>
  <c r="W366"/>
  <c r="X366"/>
  <c r="Y362"/>
  <c r="W362"/>
  <c r="X362"/>
  <c r="Y358"/>
  <c r="W358"/>
  <c r="X358"/>
  <c r="Y354"/>
  <c r="W354"/>
  <c r="X354"/>
  <c r="W350"/>
  <c r="X350"/>
  <c r="Y346"/>
  <c r="W346"/>
  <c r="X346"/>
  <c r="Y342"/>
  <c r="W342"/>
  <c r="X342"/>
  <c r="Y338"/>
  <c r="W338"/>
  <c r="X338"/>
  <c r="Y334"/>
  <c r="W334"/>
  <c r="X334"/>
  <c r="Y330"/>
  <c r="W330"/>
  <c r="X330"/>
  <c r="W326"/>
  <c r="X326"/>
  <c r="W322"/>
  <c r="X322"/>
  <c r="Y318"/>
  <c r="W318"/>
  <c r="X318"/>
  <c r="Y314"/>
  <c r="W314"/>
  <c r="X314"/>
  <c r="Y310"/>
  <c r="W310"/>
  <c r="X310"/>
  <c r="Y306"/>
  <c r="W306"/>
  <c r="X306"/>
  <c r="W294"/>
  <c r="X294"/>
  <c r="Y290"/>
  <c r="W290"/>
  <c r="X290"/>
  <c r="W286"/>
  <c r="X286"/>
  <c r="Y282"/>
  <c r="W282"/>
  <c r="X282"/>
  <c r="Y278"/>
  <c r="W278"/>
  <c r="X278"/>
  <c r="Y274"/>
  <c r="W274"/>
  <c r="X274"/>
  <c r="Y270"/>
  <c r="W270"/>
  <c r="X270"/>
  <c r="Y266"/>
  <c r="W266"/>
  <c r="X266"/>
  <c r="Y258"/>
  <c r="W258"/>
  <c r="X258"/>
  <c r="W254"/>
  <c r="X254"/>
  <c r="W250"/>
  <c r="X250"/>
  <c r="W246"/>
  <c r="X246"/>
  <c r="W242"/>
  <c r="X242"/>
  <c r="W238"/>
  <c r="X238"/>
  <c r="Y230"/>
  <c r="W230"/>
  <c r="X230"/>
  <c r="Y226"/>
  <c r="W226"/>
  <c r="X226"/>
  <c r="Y218"/>
  <c r="W218"/>
  <c r="X218"/>
  <c r="Y214"/>
  <c r="W214"/>
  <c r="X214"/>
  <c r="Y210"/>
  <c r="W210"/>
  <c r="X210"/>
  <c r="Y206"/>
  <c r="W206"/>
  <c r="X206"/>
  <c r="Y202"/>
  <c r="W202"/>
  <c r="X202"/>
  <c r="Y198"/>
  <c r="W198"/>
  <c r="X198"/>
  <c r="Y194"/>
  <c r="W194"/>
  <c r="X194"/>
  <c r="Y190"/>
  <c r="W190"/>
  <c r="X190"/>
  <c r="Y186"/>
  <c r="W186"/>
  <c r="X186"/>
  <c r="Y182"/>
  <c r="W182"/>
  <c r="X182"/>
  <c r="Y178"/>
  <c r="W178"/>
  <c r="X178"/>
  <c r="Y174"/>
  <c r="W174"/>
  <c r="X174"/>
  <c r="Y170"/>
  <c r="W170"/>
  <c r="X170"/>
  <c r="Y162"/>
  <c r="W162"/>
  <c r="X162"/>
  <c r="Y158"/>
  <c r="W158"/>
  <c r="X158"/>
  <c r="W154"/>
  <c r="X154"/>
  <c r="W150"/>
  <c r="X150"/>
  <c r="Y146"/>
  <c r="W146"/>
  <c r="X146"/>
  <c r="Y134"/>
  <c r="W134"/>
  <c r="X134"/>
  <c r="Y130"/>
  <c r="W130"/>
  <c r="X130"/>
  <c r="Y126"/>
  <c r="W126"/>
  <c r="X126"/>
  <c r="Y122"/>
  <c r="W122"/>
  <c r="X122"/>
  <c r="Y118"/>
  <c r="W118"/>
  <c r="X118"/>
  <c r="W114"/>
  <c r="X114"/>
  <c r="Y110"/>
  <c r="W110"/>
  <c r="X110"/>
  <c r="Y106"/>
  <c r="W106"/>
  <c r="X106"/>
  <c r="W102"/>
  <c r="X102"/>
  <c r="W94"/>
  <c r="X94"/>
  <c r="Y90"/>
  <c r="W90"/>
  <c r="X90"/>
  <c r="W82"/>
  <c r="X82"/>
  <c r="Y78"/>
  <c r="W78"/>
  <c r="X78"/>
  <c r="Y74"/>
  <c r="W74"/>
  <c r="X74"/>
  <c r="Y70"/>
  <c r="W70"/>
  <c r="X70"/>
  <c r="Y66"/>
  <c r="W66"/>
  <c r="X66"/>
  <c r="Y58"/>
  <c r="W58"/>
  <c r="X58"/>
  <c r="W54"/>
  <c r="X54"/>
  <c r="Y50"/>
  <c r="W50"/>
  <c r="X50"/>
  <c r="Y46"/>
  <c r="W46"/>
  <c r="X46"/>
  <c r="Y42"/>
  <c r="W42"/>
  <c r="X42"/>
  <c r="Y38"/>
  <c r="W38"/>
  <c r="X38"/>
  <c r="Y34"/>
  <c r="W34"/>
  <c r="X34"/>
  <c r="Y37"/>
  <c r="Z37"/>
  <c r="Y159"/>
  <c r="Y167"/>
  <c r="Y173"/>
  <c r="Y221"/>
  <c r="Y32"/>
  <c r="Y254"/>
  <c r="Y256"/>
  <c r="Y313"/>
  <c r="Y327"/>
  <c r="Y329"/>
  <c r="Y331"/>
  <c r="Y402"/>
  <c r="Y404"/>
  <c r="Y47"/>
  <c r="Y35"/>
  <c r="Y82"/>
  <c r="Y114"/>
  <c r="Y115"/>
  <c r="Y117"/>
  <c r="Y131"/>
  <c r="Y236"/>
  <c r="Y238"/>
  <c r="Y240"/>
  <c r="Y242"/>
  <c r="Y296"/>
  <c r="Y349"/>
  <c r="Y350"/>
  <c r="Y352"/>
  <c r="Y372"/>
  <c r="Y375"/>
  <c r="Y377"/>
  <c r="Y154"/>
  <c r="Y263"/>
  <c r="Y265"/>
  <c r="Y300"/>
  <c r="Y291"/>
  <c r="V62"/>
  <c r="Y64"/>
  <c r="Y93"/>
  <c r="Y87"/>
  <c r="Y103"/>
  <c r="Y107"/>
  <c r="Y45"/>
  <c r="W108"/>
  <c r="W53"/>
  <c r="Y410"/>
  <c r="Y405"/>
  <c r="Y244"/>
  <c r="Y246"/>
  <c r="Y288"/>
  <c r="Y248"/>
  <c r="Y400"/>
  <c r="Z400"/>
  <c r="Y299"/>
  <c r="Y321"/>
  <c r="V320"/>
  <c r="Y245"/>
  <c r="Y247"/>
  <c r="W100"/>
  <c r="W285"/>
  <c r="Y294"/>
  <c r="Y235"/>
  <c r="Y287"/>
  <c r="Y286"/>
  <c r="Y101"/>
  <c r="Y105"/>
  <c r="Y295"/>
  <c r="Y297"/>
  <c r="W378"/>
  <c r="W332"/>
  <c r="W315"/>
  <c r="W138"/>
  <c r="W133"/>
  <c r="W57"/>
  <c r="Y151"/>
  <c r="Y150"/>
  <c r="Y149"/>
  <c r="Y148"/>
  <c r="W142"/>
  <c r="W276"/>
  <c r="W343"/>
  <c r="W302"/>
  <c r="W271"/>
  <c r="W124"/>
  <c r="Y73"/>
  <c r="W257"/>
  <c r="W328"/>
  <c r="Z403"/>
  <c r="Z53"/>
  <c r="V418"/>
  <c r="Y91"/>
  <c r="Z124"/>
  <c r="W98"/>
  <c r="W75"/>
  <c r="Z41"/>
  <c r="Z129"/>
  <c r="Z229"/>
  <c r="Z257"/>
  <c r="Z289"/>
  <c r="Z325"/>
  <c r="Z142"/>
  <c r="Z68"/>
  <c r="Z100"/>
  <c r="Z152"/>
  <c r="Z234"/>
  <c r="Z252"/>
  <c r="Z75"/>
  <c r="Z119"/>
  <c r="Z239"/>
  <c r="Z271"/>
  <c r="Z311"/>
  <c r="Z335"/>
  <c r="Z407"/>
  <c r="Z276"/>
  <c r="Z332"/>
  <c r="Z86"/>
  <c r="Z370"/>
  <c r="Z44"/>
  <c r="Z328"/>
  <c r="W44"/>
  <c r="Z392"/>
  <c r="Z396"/>
  <c r="Z33"/>
  <c r="Z57"/>
  <c r="Z113"/>
  <c r="Z133"/>
  <c r="Z249"/>
  <c r="Z285"/>
  <c r="Z293"/>
  <c r="Z357"/>
  <c r="Z138"/>
  <c r="Z108"/>
  <c r="Z104"/>
  <c r="Z298"/>
  <c r="Z348"/>
  <c r="Z116"/>
  <c r="Z378"/>
  <c r="Z91"/>
  <c r="Z147"/>
  <c r="Z243"/>
  <c r="Z307"/>
  <c r="Z315"/>
  <c r="Z343"/>
  <c r="Z26"/>
  <c r="Z389"/>
  <c r="Z364"/>
  <c r="Z302"/>
  <c r="Z262"/>
  <c r="Z72"/>
  <c r="Z384"/>
  <c r="Z30"/>
  <c r="Y320"/>
  <c r="Y339"/>
  <c r="Z339"/>
  <c r="Y161"/>
  <c r="Z161"/>
  <c r="W161"/>
  <c r="W201"/>
  <c r="Y201"/>
  <c r="Z201"/>
  <c r="W209"/>
  <c r="Y209"/>
  <c r="Z209"/>
  <c r="Y353"/>
  <c r="Z353"/>
  <c r="W353"/>
  <c r="Y188"/>
  <c r="Z188"/>
  <c r="W188"/>
  <c r="Y166"/>
  <c r="Z166"/>
  <c r="W166"/>
  <c r="Y156"/>
  <c r="Z156"/>
  <c r="W156"/>
  <c r="Y175"/>
  <c r="Z175"/>
  <c r="W175"/>
  <c r="Y183"/>
  <c r="Z183"/>
  <c r="W183"/>
  <c r="W267"/>
  <c r="Y267"/>
  <c r="Z267"/>
  <c r="Y222"/>
  <c r="Z222"/>
  <c r="W222"/>
  <c r="W193"/>
  <c r="Y193"/>
  <c r="Z193"/>
  <c r="W311"/>
  <c r="W320"/>
  <c r="W37"/>
  <c r="W229"/>
  <c r="W249"/>
  <c r="Y387"/>
  <c r="Z387"/>
  <c r="Y62"/>
  <c r="Z62"/>
  <c r="Y65"/>
  <c r="Z65"/>
  <c r="Y49"/>
  <c r="Z49"/>
  <c r="W49"/>
  <c r="W197"/>
  <c r="Y197"/>
  <c r="Z197"/>
  <c r="W205"/>
  <c r="Y205"/>
  <c r="Z205"/>
  <c r="W281"/>
  <c r="Y281"/>
  <c r="Z281"/>
  <c r="Y412"/>
  <c r="Z412"/>
  <c r="Y171"/>
  <c r="Z171"/>
  <c r="W171"/>
  <c r="Y179"/>
  <c r="Z179"/>
  <c r="W179"/>
  <c r="W215"/>
  <c r="Y215"/>
  <c r="Z215"/>
  <c r="Y98"/>
  <c r="Z98"/>
  <c r="W41"/>
  <c r="W81"/>
  <c r="W357"/>
  <c r="W68"/>
  <c r="W96"/>
  <c r="W119"/>
  <c r="W335"/>
  <c r="W407"/>
  <c r="W26"/>
  <c r="W364"/>
  <c r="W30"/>
  <c r="W298"/>
  <c r="W104"/>
  <c r="W293"/>
  <c r="W243"/>
  <c r="W239"/>
  <c r="W234"/>
  <c r="W152"/>
  <c r="W129"/>
  <c r="W65"/>
  <c r="Y323"/>
  <c r="Y324"/>
  <c r="W412"/>
  <c r="W72"/>
  <c r="W91"/>
  <c r="W113"/>
  <c r="W116"/>
  <c r="W147"/>
  <c r="W325"/>
  <c r="W348"/>
  <c r="W370"/>
  <c r="W262"/>
  <c r="W25"/>
  <c r="Y322"/>
  <c r="W252"/>
  <c r="W289"/>
  <c r="W86"/>
  <c r="W24"/>
  <c r="W33"/>
  <c r="W384"/>
  <c r="W62"/>
  <c r="Z320"/>
  <c r="Z418"/>
  <c r="W418"/>
  <c r="AD419"/>
  <c r="Y84"/>
  <c r="Z81"/>
  <c r="Y418"/>
  <c r="AA53"/>
  <c r="AA133"/>
  <c r="X72"/>
  <c r="X276"/>
  <c r="X332"/>
  <c r="X311"/>
  <c r="X197"/>
  <c r="X26"/>
  <c r="X262"/>
  <c r="AA328"/>
  <c r="X147"/>
  <c r="X315"/>
  <c r="X328"/>
  <c r="X407"/>
  <c r="X188"/>
  <c r="X65"/>
  <c r="X37"/>
  <c r="X335"/>
  <c r="X41"/>
  <c r="X325"/>
  <c r="X298"/>
  <c r="X201"/>
  <c r="X152"/>
  <c r="X33"/>
  <c r="AA124"/>
  <c r="AA320"/>
  <c r="X257"/>
  <c r="X53"/>
  <c r="X343"/>
  <c r="X161"/>
  <c r="X166"/>
  <c r="X62"/>
  <c r="AA353"/>
  <c r="AA298"/>
  <c r="X302"/>
  <c r="X108"/>
  <c r="X138"/>
  <c r="X215"/>
  <c r="X129"/>
  <c r="X293"/>
  <c r="X175"/>
  <c r="X179"/>
  <c r="X267"/>
  <c r="X25"/>
  <c r="X205"/>
  <c r="X320"/>
  <c r="X357"/>
  <c r="X370"/>
  <c r="X24"/>
  <c r="AA311"/>
  <c r="AA252"/>
  <c r="X57"/>
  <c r="X44"/>
  <c r="X307"/>
  <c r="X171"/>
  <c r="X30"/>
  <c r="X116"/>
  <c r="AA293"/>
  <c r="X98"/>
  <c r="X133"/>
  <c r="X124"/>
  <c r="X75"/>
  <c r="X229"/>
  <c r="X68"/>
  <c r="X119"/>
  <c r="X353"/>
  <c r="X193"/>
  <c r="X289"/>
  <c r="X252"/>
  <c r="X156"/>
  <c r="X81"/>
  <c r="X209"/>
  <c r="X86"/>
  <c r="AA243"/>
  <c r="X348"/>
  <c r="X378"/>
  <c r="X142"/>
  <c r="X96"/>
  <c r="X364"/>
  <c r="X412"/>
  <c r="X384"/>
  <c r="AA197"/>
  <c r="X113"/>
  <c r="X271"/>
  <c r="X100"/>
  <c r="X239"/>
  <c r="X183"/>
  <c r="X249"/>
  <c r="X281"/>
  <c r="X243"/>
  <c r="X234"/>
  <c r="X91"/>
  <c r="X285"/>
  <c r="X104"/>
  <c r="X222"/>
  <c r="X49"/>
  <c r="AA49"/>
  <c r="AA418"/>
  <c r="X418"/>
  <c r="AD418"/>
</calcChain>
</file>

<file path=xl/comments1.xml><?xml version="1.0" encoding="utf-8"?>
<comments xmlns="http://schemas.openxmlformats.org/spreadsheetml/2006/main">
  <authors>
    <author>Lea Slokar</author>
    <author>Martin Podobnik</author>
    <author>Nina Zefran</author>
  </authors>
  <commentList>
    <comment ref="O24" authorId="0">
      <text>
        <r>
          <rPr>
            <b/>
            <sz val="9"/>
            <color indexed="81"/>
            <rFont val="Tahoma"/>
            <family val="2"/>
          </rPr>
          <t>Pravne osebe</t>
        </r>
        <r>
          <rPr>
            <sz val="9"/>
            <color indexed="81"/>
            <rFont val="Tahoma"/>
            <family val="2"/>
          </rPr>
          <t xml:space="preserve">
</t>
        </r>
      </text>
    </comment>
    <comment ref="O25" authorId="0">
      <text>
        <r>
          <rPr>
            <b/>
            <sz val="9"/>
            <color indexed="81"/>
            <rFont val="Tahoma"/>
            <family val="2"/>
          </rPr>
          <t>Fizične osebe</t>
        </r>
      </text>
    </comment>
    <comment ref="O26" authorId="1">
      <text>
        <r>
          <rPr>
            <sz val="8"/>
            <color indexed="81"/>
            <rFont val="Tahoma"/>
            <family val="2"/>
          </rPr>
          <t xml:space="preserve">Ob predpostavki , da se od 150 od 300 podružnic tujih podjetij zahteva prevod.
</t>
        </r>
      </text>
    </comment>
    <comment ref="O30" authorId="1">
      <text>
        <r>
          <rPr>
            <sz val="8"/>
            <color indexed="81"/>
            <rFont val="Tahoma"/>
            <family val="2"/>
          </rPr>
          <t>Podjetniki posamezniki in osebe, ki opravljajo poklicno dejavnost</t>
        </r>
      </text>
    </comment>
    <comment ref="O33" authorId="1">
      <text>
        <r>
          <rPr>
            <sz val="8"/>
            <color indexed="81"/>
            <rFont val="Tahoma"/>
            <family val="2"/>
          </rPr>
          <t xml:space="preserve">
1 % vseh gospodarskih družb
</t>
        </r>
      </text>
    </comment>
    <comment ref="O37" authorId="1">
      <text>
        <r>
          <rPr>
            <sz val="8"/>
            <color indexed="81"/>
            <rFont val="Tahoma"/>
            <family val="2"/>
          </rPr>
          <t xml:space="preserve">Vse samoprijave v 2008. Vir: letno poročilo DURS 2008
</t>
        </r>
      </text>
    </comment>
    <comment ref="O49" authorId="1">
      <text>
        <r>
          <rPr>
            <sz val="8"/>
            <color indexed="81"/>
            <rFont val="Tahoma"/>
            <family val="2"/>
          </rPr>
          <t xml:space="preserve">Podatki iz poročila DURS 2008, upoštevana predpostavka oz. razdelitev - 4% od teh je pravnih oseb
</t>
        </r>
      </text>
    </comment>
    <comment ref="O50" authorId="1">
      <text>
        <r>
          <rPr>
            <sz val="8"/>
            <color indexed="81"/>
            <rFont val="Tahoma"/>
            <family val="2"/>
          </rPr>
          <t xml:space="preserve">Podatki iz poročila DURS 2008, upoštevana predpostavka oz. razdelitev - 4% od teh je pravnih oseb
</t>
        </r>
      </text>
    </comment>
    <comment ref="O51" authorId="1">
      <text>
        <r>
          <rPr>
            <sz val="8"/>
            <color indexed="81"/>
            <rFont val="Tahoma"/>
            <family val="2"/>
          </rPr>
          <t xml:space="preserve">Podatki iz poročila DURS 2008, upoštevana predpostavka oz. razdelitev - 4% od teh je pravnih oseb
</t>
        </r>
      </text>
    </comment>
    <comment ref="O53" authorId="1">
      <text>
        <r>
          <rPr>
            <sz val="8"/>
            <color indexed="81"/>
            <rFont val="Tahoma"/>
            <family val="2"/>
          </rPr>
          <t xml:space="preserve">Podatki iz poročila DURS 2008
upoštevana razdelitev: 96% vseh so fizične osebe
</t>
        </r>
      </text>
    </comment>
    <comment ref="O57" authorId="1">
      <text>
        <r>
          <rPr>
            <sz val="8"/>
            <color indexed="81"/>
            <rFont val="Tahoma"/>
            <family val="2"/>
          </rPr>
          <t xml:space="preserve">Predpostavka, da je takih zvezancev nekaj sto. Izračun opravljen za 100
</t>
        </r>
      </text>
    </comment>
    <comment ref="O62" authorId="0">
      <text>
        <r>
          <rPr>
            <sz val="9"/>
            <color indexed="81"/>
            <rFont val="Tahoma"/>
            <family val="2"/>
          </rPr>
          <t xml:space="preserve">Razdelitev v razmerju 50% fizičnih oseb od skupno 0,1% vseh, ki so zamudili 
</t>
        </r>
      </text>
    </comment>
    <comment ref="O65" authorId="0">
      <text>
        <r>
          <rPr>
            <sz val="9"/>
            <color indexed="81"/>
            <rFont val="Tahoma"/>
            <family val="2"/>
          </rPr>
          <t>predpostavka, da je 50% pravnih oseb od vseh, ki so zamudili</t>
        </r>
        <r>
          <rPr>
            <sz val="9"/>
            <color indexed="81"/>
            <rFont val="Tahoma"/>
            <family val="2"/>
          </rPr>
          <t xml:space="preserve">
</t>
        </r>
      </text>
    </comment>
    <comment ref="O68" authorId="1">
      <text>
        <r>
          <rPr>
            <sz val="8"/>
            <color indexed="81"/>
            <rFont val="Tahoma"/>
            <family val="2"/>
          </rPr>
          <t xml:space="preserve">Zahteve za prijavo premoženja, vir: poročilo DURS 2008
</t>
        </r>
      </text>
    </comment>
    <comment ref="O86" authorId="0">
      <text>
        <r>
          <rPr>
            <sz val="9"/>
            <color indexed="81"/>
            <rFont val="Tahoma"/>
            <family val="2"/>
          </rPr>
          <t xml:space="preserve">84% vseh je fizičnih oseb
</t>
        </r>
      </text>
    </comment>
    <comment ref="O91" authorId="0">
      <text>
        <r>
          <rPr>
            <sz val="9"/>
            <color indexed="81"/>
            <rFont val="Tahoma"/>
            <family val="2"/>
          </rPr>
          <t xml:space="preserve">16% vseh je pravnih oseb
</t>
        </r>
      </text>
    </comment>
    <comment ref="O96" authorId="0">
      <text>
        <r>
          <rPr>
            <sz val="9"/>
            <color indexed="81"/>
            <rFont val="Tahoma"/>
            <family val="2"/>
          </rPr>
          <t>84% vseh je fizičnih oseb</t>
        </r>
      </text>
    </comment>
    <comment ref="O97" authorId="1">
      <text>
        <r>
          <rPr>
            <sz val="8"/>
            <color indexed="81"/>
            <rFont val="Tahoma"/>
            <family val="2"/>
          </rPr>
          <t xml:space="preserve">Zathevki z zavarovanje z zastavno pravico v okviru izvršbe
</t>
        </r>
      </text>
    </comment>
    <comment ref="O98" authorId="0">
      <text>
        <r>
          <rPr>
            <sz val="9"/>
            <color indexed="81"/>
            <rFont val="Tahoma"/>
            <family val="2"/>
          </rPr>
          <t xml:space="preserve">16% je pravnih oseb
</t>
        </r>
      </text>
    </comment>
    <comment ref="O99" authorId="1">
      <text>
        <r>
          <rPr>
            <sz val="8"/>
            <color indexed="81"/>
            <rFont val="Tahoma"/>
            <family val="2"/>
          </rPr>
          <t xml:space="preserve">Zathevki z zavarovanje z zastavno pravico v okviru izvršbe
</t>
        </r>
      </text>
    </comment>
    <comment ref="O100" authorId="0">
      <text>
        <r>
          <rPr>
            <sz val="9"/>
            <color indexed="81"/>
            <rFont val="Tahoma"/>
            <family val="2"/>
          </rPr>
          <t xml:space="preserve">Predpostavka, da je fizičnih oseb 84%
</t>
        </r>
      </text>
    </comment>
    <comment ref="O104" authorId="0">
      <text>
        <r>
          <rPr>
            <sz val="9"/>
            <color indexed="81"/>
            <rFont val="Tahoma"/>
            <family val="2"/>
          </rPr>
          <t xml:space="preserve">Predpostavka, da je pravnih oseb 16%
</t>
        </r>
      </text>
    </comment>
    <comment ref="O108" authorId="1">
      <text>
        <r>
          <rPr>
            <sz val="8"/>
            <color indexed="81"/>
            <rFont val="Tahoma"/>
            <family val="2"/>
          </rPr>
          <t>Izvedeni postopki inšpekcijskega nadzora, vir: Poročilo DURS 2008</t>
        </r>
      </text>
    </comment>
    <comment ref="O134" authorId="1">
      <text>
        <r>
          <rPr>
            <sz val="8"/>
            <color indexed="81"/>
            <rFont val="Tahoma"/>
            <family val="2"/>
          </rPr>
          <t xml:space="preserve">540735 otrok v starostni skupini od 0-24 let, na otroka 1.5 starša, kar pomeni 360490 vlog. 
</t>
        </r>
      </text>
    </comment>
    <comment ref="O138" authorId="1">
      <text>
        <r>
          <rPr>
            <sz val="8"/>
            <color indexed="81"/>
            <rFont val="Tahoma"/>
            <family val="2"/>
          </rPr>
          <t xml:space="preserve">Po oceni je takšnih zavezancev nekaj 100. Izračun temelji na 100 vlogah. 
</t>
        </r>
      </text>
    </comment>
    <comment ref="O142" authorId="1">
      <text>
        <r>
          <rPr>
            <sz val="8"/>
            <color indexed="81"/>
            <rFont val="Tahoma"/>
            <family val="2"/>
          </rPr>
          <t xml:space="preserve">Število vhodnih dokumentov  (obračuni in napovedi) - dohodek iz dejavnosti.
Vir: Poročilo DURS 2008
</t>
        </r>
      </text>
    </comment>
    <comment ref="O143" authorId="1">
      <text>
        <r>
          <rPr>
            <sz val="8"/>
            <color indexed="81"/>
            <rFont val="Tahoma"/>
            <family val="2"/>
          </rPr>
          <t xml:space="preserve">Število vhodnih dokumentov  (obračuni in napovedi) - dohodek iz dejavnosti.
Vir: Poročilo DURS 2008
</t>
        </r>
      </text>
    </comment>
    <comment ref="O144" authorId="1">
      <text>
        <r>
          <rPr>
            <sz val="8"/>
            <color indexed="81"/>
            <rFont val="Tahoma"/>
            <family val="2"/>
          </rPr>
          <t xml:space="preserve">Število vhodnih dokumentov  (obračuni in napovedi) - dohodek iz dejavnosti.
Vir: Poročilo DURS 2008
</t>
        </r>
      </text>
    </comment>
    <comment ref="O145" authorId="1">
      <text>
        <r>
          <rPr>
            <sz val="8"/>
            <color indexed="81"/>
            <rFont val="Tahoma"/>
            <family val="2"/>
          </rPr>
          <t xml:space="preserve">Število vhodnih dokumentov  (obračuni in napovedi) - dohodek iz dejavnosti.
Vir: Poročilo DURS 2008
</t>
        </r>
      </text>
    </comment>
    <comment ref="O146" authorId="1">
      <text>
        <r>
          <rPr>
            <sz val="8"/>
            <color indexed="81"/>
            <rFont val="Tahoma"/>
            <family val="2"/>
          </rPr>
          <t xml:space="preserve">Število vhodnih dokumentov  (obračuni in napovedi) - dohodek iz dejavnosti.
Vir: Poročilo DURS 2008
</t>
        </r>
      </text>
    </comment>
    <comment ref="O249" authorId="1">
      <text>
        <r>
          <rPr>
            <sz val="8"/>
            <color indexed="81"/>
            <rFont val="Tahoma"/>
            <family val="2"/>
          </rPr>
          <t xml:space="preserve">Število vhodnih dokumentov za akontacijo dohodnine iz osnovne kmetijske in gozdarske aktivnosti
Vir: Poročilo DURS 2008
</t>
        </r>
      </text>
    </comment>
    <comment ref="O250" authorId="1">
      <text>
        <r>
          <rPr>
            <sz val="8"/>
            <color indexed="81"/>
            <rFont val="Tahoma"/>
            <family val="2"/>
          </rPr>
          <t xml:space="preserve">Število vhodnih dokumentov za akontacijo dohodnine iz osnovne kmetijske in gozdarske aktivnosti
Vir: Poročilo DURS 2008
</t>
        </r>
      </text>
    </comment>
    <comment ref="O251" authorId="1">
      <text>
        <r>
          <rPr>
            <sz val="8"/>
            <color indexed="81"/>
            <rFont val="Tahoma"/>
            <family val="2"/>
          </rPr>
          <t xml:space="preserve">Število vhodnih dokumentov za akontacijo dohodnine iz osnovne kmetijske in gozdarske aktivnosti
Vir: Poročilo DURS 2008
</t>
        </r>
      </text>
    </comment>
    <comment ref="O257" authorId="1">
      <text>
        <r>
          <rPr>
            <sz val="8"/>
            <color indexed="81"/>
            <rFont val="Tahoma"/>
            <family val="2"/>
          </rPr>
          <t xml:space="preserve">3310 prodanih nepremičnin tujcem. Podatek temelji na oceni, da je 10% teh kupljenih kot investicija. 
</t>
        </r>
      </text>
    </comment>
    <comment ref="O262" authorId="1">
      <text>
        <r>
          <rPr>
            <sz val="8"/>
            <color indexed="81"/>
            <rFont val="Tahoma"/>
            <family val="2"/>
          </rPr>
          <t xml:space="preserve">Ocena : 90% vhodnih dokumentov za Akontacijo dohodnine od
dohodka iz oddajanja premoženja
v najem in prenosa 
premoženjskih pravic
Vir: Poročilo DURS 2008
</t>
        </r>
      </text>
    </comment>
    <comment ref="O263" authorId="1">
      <text>
        <r>
          <rPr>
            <sz val="8"/>
            <color indexed="81"/>
            <rFont val="Tahoma"/>
            <family val="2"/>
          </rPr>
          <t xml:space="preserve">Ocena : 90% vhodnih dokumentov za Akontacijo dohodnine od
dohodka iz oddajanja premoženja
v najem in prenosa 
premoženjskih pravic
Vir: Poročilo DURS 2008
</t>
        </r>
      </text>
    </comment>
    <comment ref="O264" authorId="1">
      <text>
        <r>
          <rPr>
            <sz val="8"/>
            <color indexed="81"/>
            <rFont val="Tahoma"/>
            <family val="2"/>
          </rPr>
          <t xml:space="preserve">Ocena : 90% vhodnih dokumentov za Akontacijo dohodnine od
dohodka iz oddajanja premoženja
v najem in prenosa 
premoženjskih pravic
Vir: Poročilo DURS 2008
</t>
        </r>
      </text>
    </comment>
    <comment ref="O265" authorId="1">
      <text>
        <r>
          <rPr>
            <sz val="8"/>
            <color indexed="81"/>
            <rFont val="Tahoma"/>
            <family val="2"/>
          </rPr>
          <t xml:space="preserve">Ocena : 90% vhodnih dokumentov za Akontacijo dohodnine od
dohodka iz oddajanja premoženja
v najem in prenosa 
premoženjskih pravic
Vir: Poročilo DURS 2008
</t>
        </r>
      </text>
    </comment>
    <comment ref="O266" authorId="1">
      <text>
        <r>
          <rPr>
            <sz val="8"/>
            <color indexed="81"/>
            <rFont val="Tahoma"/>
            <family val="2"/>
          </rPr>
          <t xml:space="preserve">Ocena : 90% vhodnih dokumentov za Akontacijo dohodnine od
dohodka iz oddajanja premoženja
v najem in prenosa 
premoženjskih pravic
Vir: Poročilo DURS 2008
</t>
        </r>
      </text>
    </comment>
    <comment ref="O267" authorId="1">
      <text>
        <r>
          <rPr>
            <sz val="8"/>
            <color indexed="81"/>
            <rFont val="Tahoma"/>
            <family val="2"/>
          </rPr>
          <t xml:space="preserve">Tretjina vseh vhodnih dokumentov - vir DURS 2008
</t>
        </r>
      </text>
    </comment>
    <comment ref="O268" authorId="1">
      <text>
        <r>
          <rPr>
            <sz val="8"/>
            <color indexed="81"/>
            <rFont val="Tahoma"/>
            <family val="2"/>
          </rPr>
          <t xml:space="preserve">Tretjina vseh vhodnih dokumentov - vir DURS 2008
</t>
        </r>
      </text>
    </comment>
    <comment ref="O269" authorId="1">
      <text>
        <r>
          <rPr>
            <sz val="8"/>
            <color indexed="81"/>
            <rFont val="Tahoma"/>
            <family val="2"/>
          </rPr>
          <t xml:space="preserve">Tretjina vseh vhodnih dokumentov - vir DURS 2008
</t>
        </r>
      </text>
    </comment>
    <comment ref="O270" authorId="1">
      <text>
        <r>
          <rPr>
            <sz val="8"/>
            <color indexed="81"/>
            <rFont val="Tahoma"/>
            <family val="2"/>
          </rPr>
          <t xml:space="preserve">Tretjina vseh vhodnih dokumentov - vir DURS 2008
</t>
        </r>
      </text>
    </comment>
    <comment ref="O271" authorId="1">
      <text>
        <r>
          <rPr>
            <sz val="8"/>
            <color indexed="81"/>
            <rFont val="Tahoma"/>
            <family val="2"/>
          </rPr>
          <t xml:space="preserve">Število vhodnih dokumentov - dohodek od kapitala - dividende
</t>
        </r>
      </text>
    </comment>
    <comment ref="O272" authorId="1">
      <text>
        <r>
          <rPr>
            <sz val="8"/>
            <color indexed="81"/>
            <rFont val="Tahoma"/>
            <family val="2"/>
          </rPr>
          <t xml:space="preserve">Število vhodnih dokumentov - dohodek od kapitala - dividende
</t>
        </r>
      </text>
    </comment>
    <comment ref="O273" authorId="1">
      <text>
        <r>
          <rPr>
            <sz val="8"/>
            <color indexed="81"/>
            <rFont val="Tahoma"/>
            <family val="2"/>
          </rPr>
          <t xml:space="preserve">Število vhodnih dokumentov - dohodek od kapitala - dividende
</t>
        </r>
      </text>
    </comment>
    <comment ref="O274" authorId="1">
      <text>
        <r>
          <rPr>
            <sz val="8"/>
            <color indexed="81"/>
            <rFont val="Tahoma"/>
            <family val="2"/>
          </rPr>
          <t xml:space="preserve">Število vhodnih dokumentov - dohodek od kapitala - dividende
</t>
        </r>
      </text>
    </comment>
    <comment ref="O275" authorId="1">
      <text>
        <r>
          <rPr>
            <sz val="8"/>
            <color indexed="81"/>
            <rFont val="Tahoma"/>
            <family val="2"/>
          </rPr>
          <t xml:space="preserve">Število vhodnih dokumentov - dohodek od kapitala - dividende
</t>
        </r>
      </text>
    </comment>
    <comment ref="O276" authorId="1">
      <text>
        <r>
          <rPr>
            <sz val="8"/>
            <color indexed="81"/>
            <rFont val="Tahoma"/>
            <family val="2"/>
          </rPr>
          <t xml:space="preserve">Tretjina vseh vhodnih dokumentov - vir DURS 2008
</t>
        </r>
      </text>
    </comment>
    <comment ref="O277" authorId="1">
      <text>
        <r>
          <rPr>
            <sz val="8"/>
            <color indexed="81"/>
            <rFont val="Tahoma"/>
            <family val="2"/>
          </rPr>
          <t xml:space="preserve">Tretjina vseh vhodnih dokumentov - vir DURS 2008
</t>
        </r>
      </text>
    </comment>
    <comment ref="O278" authorId="1">
      <text>
        <r>
          <rPr>
            <sz val="8"/>
            <color indexed="81"/>
            <rFont val="Tahoma"/>
            <family val="2"/>
          </rPr>
          <t xml:space="preserve">Tretjina vseh vhodnih dokumentov - vir DURS 2008
</t>
        </r>
      </text>
    </comment>
    <comment ref="O279" authorId="1">
      <text>
        <r>
          <rPr>
            <sz val="8"/>
            <color indexed="81"/>
            <rFont val="Tahoma"/>
            <family val="2"/>
          </rPr>
          <t xml:space="preserve">Tretjina vseh vhodnih dokumentov - vir DURS 2008
</t>
        </r>
      </text>
    </comment>
    <comment ref="O280" authorId="1">
      <text>
        <r>
          <rPr>
            <sz val="8"/>
            <color indexed="81"/>
            <rFont val="Tahoma"/>
            <family val="2"/>
          </rPr>
          <t xml:space="preserve">Tretjina vseh vhodnih dokumentov - vir DURS 2008
</t>
        </r>
      </text>
    </comment>
    <comment ref="O281" authorId="1">
      <text>
        <r>
          <rPr>
            <sz val="8"/>
            <color indexed="81"/>
            <rFont val="Tahoma"/>
            <family val="2"/>
          </rPr>
          <t xml:space="preserve">Tretjina vseh vhodnih dokumentov - vir DURS 2008
</t>
        </r>
      </text>
    </comment>
    <comment ref="O282" authorId="1">
      <text>
        <r>
          <rPr>
            <sz val="8"/>
            <color indexed="81"/>
            <rFont val="Tahoma"/>
            <family val="2"/>
          </rPr>
          <t xml:space="preserve">Tretjina vseh vhodnih dokumentov - vir DURS 2008
</t>
        </r>
      </text>
    </comment>
    <comment ref="O283" authorId="1">
      <text>
        <r>
          <rPr>
            <sz val="8"/>
            <color indexed="81"/>
            <rFont val="Tahoma"/>
            <family val="2"/>
          </rPr>
          <t xml:space="preserve">Tretjina vseh vhodnih dokumentov - vir DURS 2008
</t>
        </r>
      </text>
    </comment>
    <comment ref="O284" authorId="1">
      <text>
        <r>
          <rPr>
            <sz val="8"/>
            <color indexed="81"/>
            <rFont val="Tahoma"/>
            <family val="2"/>
          </rPr>
          <t xml:space="preserve">Tretjina vseh vhodnih dokumentov - vir DURS 2008
</t>
        </r>
      </text>
    </comment>
    <comment ref="O289" authorId="1">
      <text>
        <r>
          <rPr>
            <sz val="8"/>
            <color indexed="81"/>
            <rFont val="Tahoma"/>
            <family val="2"/>
          </rPr>
          <t xml:space="preserve">Ocena : 10% vhodnih dokumentov za Akontacijo dohodnine od
dohodka iz oddajanja premoženja
v najem in prenosa 
premoženjskih pravic
Vir: Poročilo DURS 2008
</t>
        </r>
      </text>
    </comment>
    <comment ref="O290" authorId="1">
      <text>
        <r>
          <rPr>
            <sz val="8"/>
            <color indexed="81"/>
            <rFont val="Tahoma"/>
            <family val="2"/>
          </rPr>
          <t xml:space="preserve">Ocena : 10% vhodnih dokumentov za Akontacijo dohodnine od
dohodka iz oddajanja premoženja
v najem in prenosa 
premoženjskih pravic
Vir: Poročilo DURS 2008
</t>
        </r>
      </text>
    </comment>
    <comment ref="O291" authorId="1">
      <text>
        <r>
          <rPr>
            <sz val="8"/>
            <color indexed="81"/>
            <rFont val="Tahoma"/>
            <family val="2"/>
          </rPr>
          <t xml:space="preserve">Ocena : 10% vhodnih dokumentov za Akontacijo dohodnine od
dohodka iz oddajanja premoženja
v najem in prenosa 
premoženjskih pravic
Vir: Poročilo DURS 2008
</t>
        </r>
      </text>
    </comment>
    <comment ref="O292" authorId="1">
      <text>
        <r>
          <rPr>
            <sz val="8"/>
            <color indexed="81"/>
            <rFont val="Tahoma"/>
            <family val="2"/>
          </rPr>
          <t xml:space="preserve">Ocena : 10% vhodnih dokumentov za Akontacijo dohodnine od
dohodka iz oddajanja premoženja
v najem in prenosa 
premoženjskih pravic
Vir: Poročilo DURS 2008
</t>
        </r>
      </text>
    </comment>
    <comment ref="O302" authorId="1">
      <text>
        <r>
          <rPr>
            <sz val="8"/>
            <color indexed="81"/>
            <rFont val="Tahoma"/>
            <family val="2"/>
          </rPr>
          <t xml:space="preserve">Število vhodnih dokumentov -  dohodek od kapitala vrednostni papirji in investicijski kuponi
</t>
        </r>
      </text>
    </comment>
    <comment ref="O303" authorId="1">
      <text>
        <r>
          <rPr>
            <sz val="8"/>
            <color indexed="81"/>
            <rFont val="Tahoma"/>
            <family val="2"/>
          </rPr>
          <t xml:space="preserve">Število vhodnih dokumentov -  dohodek od kapitala vrednostni papirji in investicijski kuponi
</t>
        </r>
      </text>
    </comment>
    <comment ref="O304" authorId="1">
      <text>
        <r>
          <rPr>
            <sz val="8"/>
            <color indexed="81"/>
            <rFont val="Tahoma"/>
            <family val="2"/>
          </rPr>
          <t xml:space="preserve">Število vhodnih dokumentov -  dohodek od kapitala vrednostni papirji in investicijski kuponi
</t>
        </r>
      </text>
    </comment>
    <comment ref="O305" authorId="1">
      <text>
        <r>
          <rPr>
            <sz val="8"/>
            <color indexed="81"/>
            <rFont val="Tahoma"/>
            <family val="2"/>
          </rPr>
          <t xml:space="preserve">Število vhodnih dokumentov -  dohodek od kapitala vrednostni papirji in investicijski kuponi
</t>
        </r>
      </text>
    </comment>
    <comment ref="O306" authorId="1">
      <text>
        <r>
          <rPr>
            <sz val="8"/>
            <color indexed="81"/>
            <rFont val="Tahoma"/>
            <family val="2"/>
          </rPr>
          <t xml:space="preserve">Število vhodnih dokumentov -  dohodek od kapitala vrednostni papirji in investicijski kuponi
</t>
        </r>
      </text>
    </comment>
    <comment ref="O307" authorId="1">
      <text>
        <r>
          <rPr>
            <sz val="8"/>
            <color indexed="81"/>
            <rFont val="Tahoma"/>
            <family val="2"/>
          </rPr>
          <t xml:space="preserve">Število vhodnih dokumentov -  dohodek od kapitala - nepremičnine
Vir: poročilo DURS 2008
</t>
        </r>
      </text>
    </comment>
    <comment ref="O308" authorId="1">
      <text>
        <r>
          <rPr>
            <sz val="8"/>
            <color indexed="81"/>
            <rFont val="Tahoma"/>
            <family val="2"/>
          </rPr>
          <t xml:space="preserve">Število vhodnih dokumentov -  dohodek od kapitala - nepremičnine
Vir: poročilo DURS 2008
</t>
        </r>
      </text>
    </comment>
    <comment ref="O309" authorId="1">
      <text>
        <r>
          <rPr>
            <sz val="8"/>
            <color indexed="81"/>
            <rFont val="Tahoma"/>
            <family val="2"/>
          </rPr>
          <t xml:space="preserve">Število vhodnih dokumentov -  dohodek od kapitala - nepremičnine
Vir: poročilo DURS 2008
</t>
        </r>
      </text>
    </comment>
    <comment ref="O310" authorId="1">
      <text>
        <r>
          <rPr>
            <sz val="8"/>
            <color indexed="81"/>
            <rFont val="Tahoma"/>
            <family val="2"/>
          </rPr>
          <t xml:space="preserve">Število vhodnih dokumentov -  dohodek od kapitala - nepremičnine
Vir: poročilo DURS 2008
</t>
        </r>
      </text>
    </comment>
    <comment ref="O325" authorId="1">
      <text>
        <r>
          <rPr>
            <sz val="8"/>
            <color indexed="81"/>
            <rFont val="Tahoma"/>
            <family val="2"/>
          </rPr>
          <t>Ocena: 5% vseh podjetij (v 2007 se je preoblikovalo  cca 5000 S.P.jev).</t>
        </r>
      </text>
    </comment>
    <comment ref="O326" authorId="1">
      <text>
        <r>
          <rPr>
            <sz val="8"/>
            <color indexed="81"/>
            <rFont val="Tahoma"/>
            <family val="2"/>
          </rPr>
          <t>Ocena: 5% vseh podjetij (v 2007 se je preoblikovalo  cca 5000 S.P.jev).</t>
        </r>
      </text>
    </comment>
    <comment ref="O327" authorId="1">
      <text>
        <r>
          <rPr>
            <sz val="8"/>
            <color indexed="81"/>
            <rFont val="Tahoma"/>
            <family val="2"/>
          </rPr>
          <t>Ocena: 5% vseh podjetij (v 2007 se je preoblikovalo  cca 5000 S.P.jev).</t>
        </r>
      </text>
    </comment>
    <comment ref="O335" authorId="1">
      <text>
        <r>
          <rPr>
            <sz val="8"/>
            <color indexed="81"/>
            <rFont val="Tahoma"/>
            <family val="2"/>
          </rPr>
          <t xml:space="preserve">Točnega podatka nismo pridobili, zato podajamo zgolj podatke na enoto. 
</t>
        </r>
      </text>
    </comment>
    <comment ref="O339" authorId="1">
      <text>
        <r>
          <rPr>
            <sz val="8"/>
            <color indexed="81"/>
            <rFont val="Tahoma"/>
            <family val="2"/>
          </rPr>
          <t xml:space="preserve">Število vhodnih REK obrazcev (v celotnem letu).
Vir: Poročilo DURS 2008
</t>
        </r>
      </text>
    </comment>
    <comment ref="O340" authorId="1">
      <text>
        <r>
          <rPr>
            <sz val="8"/>
            <color indexed="81"/>
            <rFont val="Tahoma"/>
            <family val="2"/>
          </rPr>
          <t xml:space="preserve">Število vhodnih REK obrazcev (v celotnem letu).
Vir: Poročilo DURS 2008
</t>
        </r>
      </text>
    </comment>
    <comment ref="O341" authorId="1">
      <text>
        <r>
          <rPr>
            <sz val="8"/>
            <color indexed="81"/>
            <rFont val="Tahoma"/>
            <family val="2"/>
          </rPr>
          <t xml:space="preserve">Število vhodnih REK obrazcev (v celotnem letu).
Vir: Poročilo DURS 2008
</t>
        </r>
      </text>
    </comment>
    <comment ref="O342" authorId="1">
      <text>
        <r>
          <rPr>
            <sz val="8"/>
            <color indexed="81"/>
            <rFont val="Tahoma"/>
            <family val="2"/>
          </rPr>
          <t xml:space="preserve">Število vhodnih REK obrazcev (v celotnem letu).
Vir: Poročilo DURS 2008
</t>
        </r>
      </text>
    </comment>
    <comment ref="O343" authorId="1">
      <text>
        <r>
          <rPr>
            <sz val="8"/>
            <color indexed="81"/>
            <rFont val="Tahoma"/>
            <family val="2"/>
          </rPr>
          <t xml:space="preserve">Število vhodnih REK obrazcev (v celotnem letu).
Vir: Poročilo DURS 2008
</t>
        </r>
      </text>
    </comment>
    <comment ref="O344" authorId="1">
      <text>
        <r>
          <rPr>
            <sz val="8"/>
            <color indexed="81"/>
            <rFont val="Tahoma"/>
            <family val="2"/>
          </rPr>
          <t xml:space="preserve">Število vhodnih REK obrazcev (v celotnem letu).
Vir: Poročilo DURS 2008
</t>
        </r>
      </text>
    </comment>
    <comment ref="O345" authorId="1">
      <text>
        <r>
          <rPr>
            <sz val="8"/>
            <color indexed="81"/>
            <rFont val="Tahoma"/>
            <family val="2"/>
          </rPr>
          <t xml:space="preserve">Število vhodnih REK obrazcev (v celotnem letu).
Vir: Poročilo DURS 2008
</t>
        </r>
      </text>
    </comment>
    <comment ref="O346" authorId="1">
      <text>
        <r>
          <rPr>
            <sz val="8"/>
            <color indexed="81"/>
            <rFont val="Tahoma"/>
            <family val="2"/>
          </rPr>
          <t xml:space="preserve">Število vhodnih REK obrazcev (v celotnem letu).
Vir: Poročilo DURS 2008
</t>
        </r>
      </text>
    </comment>
    <comment ref="O347" authorId="1">
      <text>
        <r>
          <rPr>
            <sz val="8"/>
            <color indexed="81"/>
            <rFont val="Tahoma"/>
            <family val="2"/>
          </rPr>
          <t xml:space="preserve">Število vhodnih REK obrazcev (v celotnem letu).
Vir: Poročilo DURS 2008
</t>
        </r>
      </text>
    </comment>
    <comment ref="O357" authorId="1">
      <text>
        <r>
          <rPr>
            <sz val="8"/>
            <color indexed="81"/>
            <rFont val="Tahoma"/>
            <family val="2"/>
          </rPr>
          <t>Število vhodnih dokumentov za DDPO
Vir: Poročilo DURS 2008</t>
        </r>
      </text>
    </comment>
    <comment ref="O358" authorId="1">
      <text>
        <r>
          <rPr>
            <sz val="8"/>
            <color indexed="81"/>
            <rFont val="Tahoma"/>
            <family val="2"/>
          </rPr>
          <t>Število vhodnih dokumentov za DDPO
Vir: Poročilo DURS 2008</t>
        </r>
      </text>
    </comment>
    <comment ref="O359" authorId="1">
      <text>
        <r>
          <rPr>
            <sz val="8"/>
            <color indexed="81"/>
            <rFont val="Tahoma"/>
            <family val="2"/>
          </rPr>
          <t>Število vhodnih dokumentov za DDPO
Vir: Poročilo DURS 2008</t>
        </r>
      </text>
    </comment>
    <comment ref="O360" authorId="1">
      <text>
        <r>
          <rPr>
            <sz val="8"/>
            <color indexed="81"/>
            <rFont val="Tahoma"/>
            <family val="2"/>
          </rPr>
          <t>Število vhodnih dokumentov za DDPO
Vir: Poročilo DURS 2008</t>
        </r>
      </text>
    </comment>
    <comment ref="O361" authorId="1">
      <text>
        <r>
          <rPr>
            <sz val="8"/>
            <color indexed="81"/>
            <rFont val="Tahoma"/>
            <family val="2"/>
          </rPr>
          <t>Število vhodnih dokumentov za DDPO
Vir: Poročilo DURS 2008</t>
        </r>
      </text>
    </comment>
    <comment ref="O363" authorId="1">
      <text>
        <r>
          <rPr>
            <sz val="8"/>
            <color indexed="81"/>
            <rFont val="Tahoma"/>
            <family val="2"/>
          </rPr>
          <t>Število vhodnih dokumentov za DDPO
Vir: Poročilo DURS 2008</t>
        </r>
      </text>
    </comment>
    <comment ref="H407" authorId="2">
      <text>
        <r>
          <rPr>
            <b/>
            <sz val="9"/>
            <color indexed="81"/>
            <rFont val="Tahoma"/>
            <family val="2"/>
          </rPr>
          <t>Nina Zefran:</t>
        </r>
        <r>
          <rPr>
            <sz val="9"/>
            <color indexed="81"/>
            <rFont val="Tahoma"/>
            <family val="2"/>
          </rPr>
          <t xml:space="preserve">
V praksi se skoraj ne uporablja, in ZDO je veljaven samo še v določbah, ki se nanašajo na to napoved.</t>
        </r>
      </text>
    </comment>
  </commentList>
</comments>
</file>

<file path=xl/comments2.xml><?xml version="1.0" encoding="utf-8"?>
<comments xmlns="http://schemas.openxmlformats.org/spreadsheetml/2006/main">
  <authors>
    <author>Lea Slokar</author>
    <author>Martin Podobnik</author>
    <author>Nina Zefran</author>
  </authors>
  <commentList>
    <comment ref="O3" authorId="0">
      <text>
        <r>
          <rPr>
            <b/>
            <sz val="9"/>
            <color indexed="81"/>
            <rFont val="Tahoma"/>
            <family val="2"/>
          </rPr>
          <t>Fizične osebe</t>
        </r>
      </text>
    </comment>
    <comment ref="O4" authorId="1">
      <text>
        <r>
          <rPr>
            <sz val="8"/>
            <color indexed="81"/>
            <rFont val="Tahoma"/>
            <family val="2"/>
          </rPr>
          <t xml:space="preserve">Podatki iz poročila DURS 2008
upoštevana razdelitev: 96% vseh so fizične osebe
</t>
        </r>
      </text>
    </comment>
    <comment ref="O8" authorId="1">
      <text>
        <r>
          <rPr>
            <sz val="8"/>
            <color indexed="81"/>
            <rFont val="Tahoma"/>
            <family val="2"/>
          </rPr>
          <t xml:space="preserve">Predpostavka, da je takih zvezancev nekaj sto. Izračun opravljen za 100
</t>
        </r>
      </text>
    </comment>
    <comment ref="O13" authorId="0">
      <text>
        <r>
          <rPr>
            <sz val="9"/>
            <color indexed="81"/>
            <rFont val="Tahoma"/>
            <family val="2"/>
          </rPr>
          <t xml:space="preserve">Razdelitev v razmerju 50% fizičnih oseb od skupno 0,1% vseh, ki so zamudili 
</t>
        </r>
      </text>
    </comment>
    <comment ref="O16" authorId="1">
      <text>
        <r>
          <rPr>
            <sz val="8"/>
            <color indexed="81"/>
            <rFont val="Tahoma"/>
            <family val="2"/>
          </rPr>
          <t xml:space="preserve">Zahteve za prijavo premoženja, vir: poročilo DURS 2008
</t>
        </r>
      </text>
    </comment>
    <comment ref="O26" authorId="0">
      <text>
        <r>
          <rPr>
            <sz val="9"/>
            <color indexed="81"/>
            <rFont val="Tahoma"/>
            <family val="2"/>
          </rPr>
          <t xml:space="preserve">84% vseh je fizičnih oseb
</t>
        </r>
      </text>
    </comment>
    <comment ref="O31" authorId="0">
      <text>
        <r>
          <rPr>
            <sz val="9"/>
            <color indexed="81"/>
            <rFont val="Tahoma"/>
            <family val="2"/>
          </rPr>
          <t>84% vseh je fizičnih oseb</t>
        </r>
      </text>
    </comment>
    <comment ref="O32" authorId="1">
      <text>
        <r>
          <rPr>
            <sz val="8"/>
            <color indexed="81"/>
            <rFont val="Tahoma"/>
            <family val="2"/>
          </rPr>
          <t xml:space="preserve">Zathevki z zavarovanje z zastavno pravico v okviru izvršbe
</t>
        </r>
      </text>
    </comment>
    <comment ref="O33" authorId="0">
      <text>
        <r>
          <rPr>
            <sz val="9"/>
            <color indexed="81"/>
            <rFont val="Tahoma"/>
            <family val="2"/>
          </rPr>
          <t xml:space="preserve">Predpostavka, da je fizičnih oseb 84%
</t>
        </r>
      </text>
    </comment>
    <comment ref="O55" authorId="1">
      <text>
        <r>
          <rPr>
            <sz val="8"/>
            <color indexed="81"/>
            <rFont val="Tahoma"/>
            <family val="2"/>
          </rPr>
          <t xml:space="preserve">540735 otrok v starostni skupini od 0-24 let, na otroka 1.5 starša, kar pomeni 360490 vlog. 
</t>
        </r>
      </text>
    </comment>
    <comment ref="O59" authorId="1">
      <text>
        <r>
          <rPr>
            <sz val="8"/>
            <color indexed="81"/>
            <rFont val="Tahoma"/>
            <family val="2"/>
          </rPr>
          <t xml:space="preserve">Po oceni je takšnih zavezancev nekaj 100. Izračun temelji na 100 vlogah. 
</t>
        </r>
      </text>
    </comment>
    <comment ref="O88" authorId="1">
      <text>
        <r>
          <rPr>
            <sz val="8"/>
            <color indexed="81"/>
            <rFont val="Tahoma"/>
            <family val="2"/>
          </rPr>
          <t xml:space="preserve">Število vhodnih dokumentov za akontacijo dohodnine iz osnovne kmetijske in gozdarske aktivnosti
Vir: Poročilo DURS 2008
</t>
        </r>
      </text>
    </comment>
    <comment ref="O89" authorId="1">
      <text>
        <r>
          <rPr>
            <sz val="8"/>
            <color indexed="81"/>
            <rFont val="Tahoma"/>
            <family val="2"/>
          </rPr>
          <t xml:space="preserve">Število vhodnih dokumentov za akontacijo dohodnine iz osnovne kmetijske in gozdarske aktivnosti
Vir: Poročilo DURS 2008
</t>
        </r>
      </text>
    </comment>
    <comment ref="O90" authorId="1">
      <text>
        <r>
          <rPr>
            <sz val="8"/>
            <color indexed="81"/>
            <rFont val="Tahoma"/>
            <family val="2"/>
          </rPr>
          <t xml:space="preserve">Število vhodnih dokumentov za akontacijo dohodnine iz osnovne kmetijske in gozdarske aktivnosti
Vir: Poročilo DURS 2008
</t>
        </r>
      </text>
    </comment>
    <comment ref="O96" authorId="1">
      <text>
        <r>
          <rPr>
            <sz val="8"/>
            <color indexed="81"/>
            <rFont val="Tahoma"/>
            <family val="2"/>
          </rPr>
          <t xml:space="preserve">3310 prodanih nepremičnin tujcem. Podatek temelji na oceni, da je 10% teh kupljenih kot investicija. 
</t>
        </r>
      </text>
    </comment>
    <comment ref="O101" authorId="1">
      <text>
        <r>
          <rPr>
            <sz val="8"/>
            <color indexed="81"/>
            <rFont val="Tahoma"/>
            <family val="2"/>
          </rPr>
          <t xml:space="preserve">Ocena : 90% vhodnih dokumentov za Akontacijo dohodnine od
dohodka iz oddajanja premoženja
v najem in prenosa 
premoženjskih pravic
Vir: Poročilo DURS 2008
</t>
        </r>
      </text>
    </comment>
    <comment ref="O102" authorId="1">
      <text>
        <r>
          <rPr>
            <sz val="8"/>
            <color indexed="81"/>
            <rFont val="Tahoma"/>
            <family val="2"/>
          </rPr>
          <t xml:space="preserve">Ocena : 90% vhodnih dokumentov za Akontacijo dohodnine od
dohodka iz oddajanja premoženja
v najem in prenosa 
premoženjskih pravic
Vir: Poročilo DURS 2008
</t>
        </r>
      </text>
    </comment>
    <comment ref="O103" authorId="1">
      <text>
        <r>
          <rPr>
            <sz val="8"/>
            <color indexed="81"/>
            <rFont val="Tahoma"/>
            <family val="2"/>
          </rPr>
          <t xml:space="preserve">Ocena : 90% vhodnih dokumentov za Akontacijo dohodnine od
dohodka iz oddajanja premoženja
v najem in prenosa 
premoženjskih pravic
Vir: Poročilo DURS 2008
</t>
        </r>
      </text>
    </comment>
    <comment ref="O104" authorId="1">
      <text>
        <r>
          <rPr>
            <sz val="8"/>
            <color indexed="81"/>
            <rFont val="Tahoma"/>
            <family val="2"/>
          </rPr>
          <t xml:space="preserve">Ocena : 90% vhodnih dokumentov za Akontacijo dohodnine od
dohodka iz oddajanja premoženja
v najem in prenosa 
premoženjskih pravic
Vir: Poročilo DURS 2008
</t>
        </r>
      </text>
    </comment>
    <comment ref="O105" authorId="1">
      <text>
        <r>
          <rPr>
            <sz val="8"/>
            <color indexed="81"/>
            <rFont val="Tahoma"/>
            <family val="2"/>
          </rPr>
          <t xml:space="preserve">Ocena : 90% vhodnih dokumentov za Akontacijo dohodnine od
dohodka iz oddajanja premoženja
v najem in prenosa 
premoženjskih pravic
Vir: Poročilo DURS 2008
</t>
        </r>
      </text>
    </comment>
    <comment ref="O106" authorId="1">
      <text>
        <r>
          <rPr>
            <sz val="8"/>
            <color indexed="81"/>
            <rFont val="Tahoma"/>
            <family val="2"/>
          </rPr>
          <t xml:space="preserve">Tretjina vseh vhodnih dokumentov - vir DURS 2008
</t>
        </r>
      </text>
    </comment>
    <comment ref="O107" authorId="1">
      <text>
        <r>
          <rPr>
            <sz val="8"/>
            <color indexed="81"/>
            <rFont val="Tahoma"/>
            <family val="2"/>
          </rPr>
          <t xml:space="preserve">Tretjina vseh vhodnih dokumentov - vir DURS 2008
</t>
        </r>
      </text>
    </comment>
    <comment ref="O108" authorId="1">
      <text>
        <r>
          <rPr>
            <sz val="8"/>
            <color indexed="81"/>
            <rFont val="Tahoma"/>
            <family val="2"/>
          </rPr>
          <t xml:space="preserve">Tretjina vseh vhodnih dokumentov - vir DURS 2008
</t>
        </r>
      </text>
    </comment>
    <comment ref="O109" authorId="1">
      <text>
        <r>
          <rPr>
            <sz val="8"/>
            <color indexed="81"/>
            <rFont val="Tahoma"/>
            <family val="2"/>
          </rPr>
          <t xml:space="preserve">Tretjina vseh vhodnih dokumentov - vir DURS 2008
</t>
        </r>
      </text>
    </comment>
    <comment ref="O110" authorId="1">
      <text>
        <r>
          <rPr>
            <sz val="8"/>
            <color indexed="81"/>
            <rFont val="Tahoma"/>
            <family val="2"/>
          </rPr>
          <t xml:space="preserve">Število vhodnih dokumentov - dohodek od kapitala - dividende
</t>
        </r>
      </text>
    </comment>
    <comment ref="O111" authorId="1">
      <text>
        <r>
          <rPr>
            <sz val="8"/>
            <color indexed="81"/>
            <rFont val="Tahoma"/>
            <family val="2"/>
          </rPr>
          <t xml:space="preserve">Število vhodnih dokumentov - dohodek od kapitala - dividende
</t>
        </r>
      </text>
    </comment>
    <comment ref="O112" authorId="1">
      <text>
        <r>
          <rPr>
            <sz val="8"/>
            <color indexed="81"/>
            <rFont val="Tahoma"/>
            <family val="2"/>
          </rPr>
          <t xml:space="preserve">Število vhodnih dokumentov - dohodek od kapitala - dividende
</t>
        </r>
      </text>
    </comment>
    <comment ref="O113" authorId="1">
      <text>
        <r>
          <rPr>
            <sz val="8"/>
            <color indexed="81"/>
            <rFont val="Tahoma"/>
            <family val="2"/>
          </rPr>
          <t xml:space="preserve">Število vhodnih dokumentov - dohodek od kapitala - dividende
</t>
        </r>
      </text>
    </comment>
    <comment ref="O114" authorId="1">
      <text>
        <r>
          <rPr>
            <sz val="8"/>
            <color indexed="81"/>
            <rFont val="Tahoma"/>
            <family val="2"/>
          </rPr>
          <t xml:space="preserve">Število vhodnih dokumentov - dohodek od kapitala - dividende
</t>
        </r>
      </text>
    </comment>
    <comment ref="O115" authorId="1">
      <text>
        <r>
          <rPr>
            <sz val="8"/>
            <color indexed="81"/>
            <rFont val="Tahoma"/>
            <family val="2"/>
          </rPr>
          <t xml:space="preserve">Tretjina vseh vhodnih dokumentov - vir DURS 2008
</t>
        </r>
      </text>
    </comment>
    <comment ref="O116" authorId="1">
      <text>
        <r>
          <rPr>
            <sz val="8"/>
            <color indexed="81"/>
            <rFont val="Tahoma"/>
            <family val="2"/>
          </rPr>
          <t xml:space="preserve">Tretjina vseh vhodnih dokumentov - vir DURS 2008
</t>
        </r>
      </text>
    </comment>
    <comment ref="O117" authorId="1">
      <text>
        <r>
          <rPr>
            <sz val="8"/>
            <color indexed="81"/>
            <rFont val="Tahoma"/>
            <family val="2"/>
          </rPr>
          <t xml:space="preserve">Tretjina vseh vhodnih dokumentov - vir DURS 2008
</t>
        </r>
      </text>
    </comment>
    <comment ref="O118" authorId="1">
      <text>
        <r>
          <rPr>
            <sz val="8"/>
            <color indexed="81"/>
            <rFont val="Tahoma"/>
            <family val="2"/>
          </rPr>
          <t xml:space="preserve">Tretjina vseh vhodnih dokumentov - vir DURS 2008
</t>
        </r>
      </text>
    </comment>
    <comment ref="O119" authorId="1">
      <text>
        <r>
          <rPr>
            <sz val="8"/>
            <color indexed="81"/>
            <rFont val="Tahoma"/>
            <family val="2"/>
          </rPr>
          <t xml:space="preserve">Tretjina vseh vhodnih dokumentov - vir DURS 2008
</t>
        </r>
      </text>
    </comment>
    <comment ref="O120" authorId="1">
      <text>
        <r>
          <rPr>
            <sz val="8"/>
            <color indexed="81"/>
            <rFont val="Tahoma"/>
            <family val="2"/>
          </rPr>
          <t xml:space="preserve">Tretjina vseh vhodnih dokumentov - vir DURS 2008
</t>
        </r>
      </text>
    </comment>
    <comment ref="O121" authorId="1">
      <text>
        <r>
          <rPr>
            <sz val="8"/>
            <color indexed="81"/>
            <rFont val="Tahoma"/>
            <family val="2"/>
          </rPr>
          <t xml:space="preserve">Tretjina vseh vhodnih dokumentov - vir DURS 2008
</t>
        </r>
      </text>
    </comment>
    <comment ref="O122" authorId="1">
      <text>
        <r>
          <rPr>
            <sz val="8"/>
            <color indexed="81"/>
            <rFont val="Tahoma"/>
            <family val="2"/>
          </rPr>
          <t xml:space="preserve">Tretjina vseh vhodnih dokumentov - vir DURS 2008
</t>
        </r>
      </text>
    </comment>
    <comment ref="O123" authorId="1">
      <text>
        <r>
          <rPr>
            <sz val="8"/>
            <color indexed="81"/>
            <rFont val="Tahoma"/>
            <family val="2"/>
          </rPr>
          <t xml:space="preserve">Tretjina vseh vhodnih dokumentov - vir DURS 2008
</t>
        </r>
      </text>
    </comment>
    <comment ref="O124" authorId="1">
      <text>
        <r>
          <rPr>
            <sz val="8"/>
            <color indexed="81"/>
            <rFont val="Tahoma"/>
            <family val="2"/>
          </rPr>
          <t xml:space="preserve">Ocena : 10% vhodnih dokumentov za Akontacijo dohodnine od
dohodka iz oddajanja premoženja
v najem in prenosa 
premoženjskih pravic
Vir: Poročilo DURS 2008
</t>
        </r>
      </text>
    </comment>
    <comment ref="O125" authorId="1">
      <text>
        <r>
          <rPr>
            <sz val="8"/>
            <color indexed="81"/>
            <rFont val="Tahoma"/>
            <family val="2"/>
          </rPr>
          <t xml:space="preserve">Ocena : 10% vhodnih dokumentov za Akontacijo dohodnine od
dohodka iz oddajanja premoženja
v najem in prenosa 
premoženjskih pravic
Vir: Poročilo DURS 2008
</t>
        </r>
      </text>
    </comment>
    <comment ref="O126" authorId="1">
      <text>
        <r>
          <rPr>
            <sz val="8"/>
            <color indexed="81"/>
            <rFont val="Tahoma"/>
            <family val="2"/>
          </rPr>
          <t xml:space="preserve">Ocena : 10% vhodnih dokumentov za Akontacijo dohodnine od
dohodka iz oddajanja premoženja
v najem in prenosa 
premoženjskih pravic
Vir: Poročilo DURS 2008
</t>
        </r>
      </text>
    </comment>
    <comment ref="O127" authorId="1">
      <text>
        <r>
          <rPr>
            <sz val="8"/>
            <color indexed="81"/>
            <rFont val="Tahoma"/>
            <family val="2"/>
          </rPr>
          <t xml:space="preserve">Ocena : 10% vhodnih dokumentov za Akontacijo dohodnine od
dohodka iz oddajanja premoženja
v najem in prenosa 
premoženjskih pravic
Vir: Poročilo DURS 2008
</t>
        </r>
      </text>
    </comment>
    <comment ref="O137" authorId="1">
      <text>
        <r>
          <rPr>
            <sz val="8"/>
            <color indexed="81"/>
            <rFont val="Tahoma"/>
            <family val="2"/>
          </rPr>
          <t xml:space="preserve">Število vhodnih dokumentov -  dohodek od kapitala vrednostni papirji in investicijski kuponi
</t>
        </r>
      </text>
    </comment>
    <comment ref="O138" authorId="1">
      <text>
        <r>
          <rPr>
            <sz val="8"/>
            <color indexed="81"/>
            <rFont val="Tahoma"/>
            <family val="2"/>
          </rPr>
          <t xml:space="preserve">Število vhodnih dokumentov -  dohodek od kapitala vrednostni papirji in investicijski kuponi
</t>
        </r>
      </text>
    </comment>
    <comment ref="O139" authorId="1">
      <text>
        <r>
          <rPr>
            <sz val="8"/>
            <color indexed="81"/>
            <rFont val="Tahoma"/>
            <family val="2"/>
          </rPr>
          <t xml:space="preserve">Število vhodnih dokumentov -  dohodek od kapitala vrednostni papirji in investicijski kuponi
</t>
        </r>
      </text>
    </comment>
    <comment ref="O140" authorId="1">
      <text>
        <r>
          <rPr>
            <sz val="8"/>
            <color indexed="81"/>
            <rFont val="Tahoma"/>
            <family val="2"/>
          </rPr>
          <t xml:space="preserve">Število vhodnih dokumentov -  dohodek od kapitala vrednostni papirji in investicijski kuponi
</t>
        </r>
      </text>
    </comment>
    <comment ref="O141" authorId="1">
      <text>
        <r>
          <rPr>
            <sz val="8"/>
            <color indexed="81"/>
            <rFont val="Tahoma"/>
            <family val="2"/>
          </rPr>
          <t xml:space="preserve">Število vhodnih dokumentov -  dohodek od kapitala vrednostni papirji in investicijski kuponi
</t>
        </r>
      </text>
    </comment>
    <comment ref="O142" authorId="1">
      <text>
        <r>
          <rPr>
            <sz val="8"/>
            <color indexed="81"/>
            <rFont val="Tahoma"/>
            <family val="2"/>
          </rPr>
          <t xml:space="preserve">Število vhodnih dokumentov -  dohodek od kapitala - nepremičnine
Vir: poročilo DURS 2008
</t>
        </r>
      </text>
    </comment>
    <comment ref="O143" authorId="1">
      <text>
        <r>
          <rPr>
            <sz val="8"/>
            <color indexed="81"/>
            <rFont val="Tahoma"/>
            <family val="2"/>
          </rPr>
          <t xml:space="preserve">Število vhodnih dokumentov -  dohodek od kapitala - nepremičnine
Vir: poročilo DURS 2008
</t>
        </r>
      </text>
    </comment>
    <comment ref="O144" authorId="1">
      <text>
        <r>
          <rPr>
            <sz val="8"/>
            <color indexed="81"/>
            <rFont val="Tahoma"/>
            <family val="2"/>
          </rPr>
          <t xml:space="preserve">Število vhodnih dokumentov -  dohodek od kapitala - nepremičnine
Vir: poročilo DURS 2008
</t>
        </r>
      </text>
    </comment>
    <comment ref="O145" authorId="1">
      <text>
        <r>
          <rPr>
            <sz val="8"/>
            <color indexed="81"/>
            <rFont val="Tahoma"/>
            <family val="2"/>
          </rPr>
          <t xml:space="preserve">Število vhodnih dokumentov -  dohodek od kapitala - nepremičnine
Vir: poročilo DURS 2008
</t>
        </r>
      </text>
    </comment>
    <comment ref="H160" authorId="2">
      <text>
        <r>
          <rPr>
            <b/>
            <sz val="9"/>
            <color indexed="81"/>
            <rFont val="Tahoma"/>
            <family val="2"/>
          </rPr>
          <t>Nina Zefran:</t>
        </r>
        <r>
          <rPr>
            <sz val="9"/>
            <color indexed="81"/>
            <rFont val="Tahoma"/>
            <family val="2"/>
          </rPr>
          <t xml:space="preserve">
V praksi se skoraj ne uporablja, in ZDO je veljaven samo še v določbah, ki se nanašajo na to napoved.</t>
        </r>
      </text>
    </comment>
  </commentList>
</comments>
</file>

<file path=xl/comments3.xml><?xml version="1.0" encoding="utf-8"?>
<comments xmlns="http://schemas.openxmlformats.org/spreadsheetml/2006/main">
  <authors>
    <author>Lea Slokar</author>
    <author>Martin Podobnik</author>
  </authors>
  <commentList>
    <comment ref="O3" authorId="0">
      <text>
        <r>
          <rPr>
            <b/>
            <sz val="9"/>
            <color indexed="81"/>
            <rFont val="Tahoma"/>
            <family val="2"/>
          </rPr>
          <t>Pravne osebe</t>
        </r>
        <r>
          <rPr>
            <sz val="9"/>
            <color indexed="81"/>
            <rFont val="Tahoma"/>
            <family val="2"/>
          </rPr>
          <t xml:space="preserve">
</t>
        </r>
      </text>
    </comment>
    <comment ref="O4" authorId="1">
      <text>
        <r>
          <rPr>
            <sz val="8"/>
            <color indexed="81"/>
            <rFont val="Tahoma"/>
            <family val="2"/>
          </rPr>
          <t xml:space="preserve">Ob predpostavki , da se od 150 od 300 podružnic tujih podjetij zahteva prevod.
</t>
        </r>
      </text>
    </comment>
    <comment ref="O8" authorId="1">
      <text>
        <r>
          <rPr>
            <sz val="8"/>
            <color indexed="81"/>
            <rFont val="Tahoma"/>
            <family val="2"/>
          </rPr>
          <t>Podjetniki posamezniki in osebe, ki opravljajo poklicno dejavnost</t>
        </r>
      </text>
    </comment>
    <comment ref="O11" authorId="1">
      <text>
        <r>
          <rPr>
            <sz val="8"/>
            <color indexed="81"/>
            <rFont val="Tahoma"/>
            <family val="2"/>
          </rPr>
          <t xml:space="preserve">
1 % vseh gospodarskih družb
</t>
        </r>
      </text>
    </comment>
    <comment ref="O15" authorId="1">
      <text>
        <r>
          <rPr>
            <sz val="8"/>
            <color indexed="81"/>
            <rFont val="Tahoma"/>
            <family val="2"/>
          </rPr>
          <t xml:space="preserve">Vse samoprijave v 2008. Vir: letno poročilo DURS 2008
</t>
        </r>
      </text>
    </comment>
    <comment ref="O27" authorId="1">
      <text>
        <r>
          <rPr>
            <sz val="8"/>
            <color indexed="81"/>
            <rFont val="Tahoma"/>
            <family val="2"/>
          </rPr>
          <t xml:space="preserve">Podatki iz poročila DURS 2008, upoštevana predpostavka oz. razdelitev - 4% od teh je pravnih oseb
</t>
        </r>
      </text>
    </comment>
    <comment ref="O28" authorId="1">
      <text>
        <r>
          <rPr>
            <sz val="8"/>
            <color indexed="81"/>
            <rFont val="Tahoma"/>
            <family val="2"/>
          </rPr>
          <t xml:space="preserve">Podatki iz poročila DURS 2008, upoštevana predpostavka oz. razdelitev - 4% od teh je pravnih oseb
</t>
        </r>
      </text>
    </comment>
    <comment ref="O29" authorId="1">
      <text>
        <r>
          <rPr>
            <sz val="8"/>
            <color indexed="81"/>
            <rFont val="Tahoma"/>
            <family val="2"/>
          </rPr>
          <t xml:space="preserve">Podatki iz poročila DURS 2008, upoštevana predpostavka oz. razdelitev - 4% od teh je pravnih oseb
</t>
        </r>
      </text>
    </comment>
    <comment ref="O31" authorId="0">
      <text>
        <r>
          <rPr>
            <sz val="9"/>
            <color indexed="81"/>
            <rFont val="Tahoma"/>
            <family val="2"/>
          </rPr>
          <t>predpostavka, da je 50% pravnih oseb od vseh, ki so zamudili</t>
        </r>
        <r>
          <rPr>
            <sz val="9"/>
            <color indexed="81"/>
            <rFont val="Tahoma"/>
            <family val="2"/>
          </rPr>
          <t xml:space="preserve">
</t>
        </r>
      </text>
    </comment>
    <comment ref="O42" authorId="0">
      <text>
        <r>
          <rPr>
            <sz val="9"/>
            <color indexed="81"/>
            <rFont val="Tahoma"/>
            <family val="2"/>
          </rPr>
          <t xml:space="preserve">16% vseh je pravnih oseb
</t>
        </r>
      </text>
    </comment>
    <comment ref="O47" authorId="0">
      <text>
        <r>
          <rPr>
            <sz val="9"/>
            <color indexed="81"/>
            <rFont val="Tahoma"/>
            <family val="2"/>
          </rPr>
          <t xml:space="preserve">16% je pravnih oseb
</t>
        </r>
      </text>
    </comment>
    <comment ref="O48" authorId="1">
      <text>
        <r>
          <rPr>
            <sz val="8"/>
            <color indexed="81"/>
            <rFont val="Tahoma"/>
            <family val="2"/>
          </rPr>
          <t xml:space="preserve">Zathevki z zavarovanje z zastavno pravico v okviru izvršbe
</t>
        </r>
      </text>
    </comment>
    <comment ref="O49" authorId="0">
      <text>
        <r>
          <rPr>
            <sz val="9"/>
            <color indexed="81"/>
            <rFont val="Tahoma"/>
            <family val="2"/>
          </rPr>
          <t xml:space="preserve">Predpostavka, da je pravnih oseb 16%
</t>
        </r>
      </text>
    </comment>
    <comment ref="O53" authorId="1">
      <text>
        <r>
          <rPr>
            <sz val="8"/>
            <color indexed="81"/>
            <rFont val="Tahoma"/>
            <family val="2"/>
          </rPr>
          <t>Izvedeni postopki inšpekcijskega nadzora, vir: Poročilo DURS 2008</t>
        </r>
      </text>
    </comment>
    <comment ref="O61" authorId="1">
      <text>
        <r>
          <rPr>
            <sz val="8"/>
            <color indexed="81"/>
            <rFont val="Tahoma"/>
            <family val="2"/>
          </rPr>
          <t xml:space="preserve">Število vhodnih dokumentov  (obračuni in napovedi) - dohodek iz dejavnosti.
Vir: Poročilo DURS 2008
</t>
        </r>
      </text>
    </comment>
    <comment ref="O62" authorId="1">
      <text>
        <r>
          <rPr>
            <sz val="8"/>
            <color indexed="81"/>
            <rFont val="Tahoma"/>
            <family val="2"/>
          </rPr>
          <t xml:space="preserve">Število vhodnih dokumentov  (obračuni in napovedi) - dohodek iz dejavnosti.
Vir: Poročilo DURS 2008
</t>
        </r>
      </text>
    </comment>
    <comment ref="O63" authorId="1">
      <text>
        <r>
          <rPr>
            <sz val="8"/>
            <color indexed="81"/>
            <rFont val="Tahoma"/>
            <family val="2"/>
          </rPr>
          <t xml:space="preserve">Število vhodnih dokumentov  (obračuni in napovedi) - dohodek iz dejavnosti.
Vir: Poročilo DURS 2008
</t>
        </r>
      </text>
    </comment>
    <comment ref="O64" authorId="1">
      <text>
        <r>
          <rPr>
            <sz val="8"/>
            <color indexed="81"/>
            <rFont val="Tahoma"/>
            <family val="2"/>
          </rPr>
          <t xml:space="preserve">Število vhodnih dokumentov  (obračuni in napovedi) - dohodek iz dejavnosti.
Vir: Poročilo DURS 2008
</t>
        </r>
      </text>
    </comment>
    <comment ref="O65" authorId="1">
      <text>
        <r>
          <rPr>
            <sz val="8"/>
            <color indexed="81"/>
            <rFont val="Tahoma"/>
            <family val="2"/>
          </rPr>
          <t xml:space="preserve">Število vhodnih dokumentov  (obračuni in napovedi) - dohodek iz dejavnosti.
Vir: Poročilo DURS 2008
</t>
        </r>
      </text>
    </comment>
    <comment ref="O147" authorId="1">
      <text>
        <r>
          <rPr>
            <sz val="8"/>
            <color indexed="81"/>
            <rFont val="Tahoma"/>
            <family val="2"/>
          </rPr>
          <t>Ocena: 5% vseh podjetij (v 2007 se je preoblikovalo  cca 5000 S.P.jev).</t>
        </r>
      </text>
    </comment>
    <comment ref="O148" authorId="1">
      <text>
        <r>
          <rPr>
            <sz val="8"/>
            <color indexed="81"/>
            <rFont val="Tahoma"/>
            <family val="2"/>
          </rPr>
          <t>Ocena: 5% vseh podjetij (v 2007 se je preoblikovalo  cca 5000 S.P.jev).</t>
        </r>
      </text>
    </comment>
    <comment ref="O149" authorId="1">
      <text>
        <r>
          <rPr>
            <sz val="8"/>
            <color indexed="81"/>
            <rFont val="Tahoma"/>
            <family val="2"/>
          </rPr>
          <t>Ocena: 5% vseh podjetij (v 2007 se je preoblikovalo  cca 5000 S.P.jev).</t>
        </r>
      </text>
    </comment>
    <comment ref="O157" authorId="1">
      <text>
        <r>
          <rPr>
            <sz val="8"/>
            <color indexed="81"/>
            <rFont val="Tahoma"/>
            <family val="2"/>
          </rPr>
          <t xml:space="preserve">Točnega podatka nismo pridobili, zato podajamo zgolj podatke na enoto. 
</t>
        </r>
      </text>
    </comment>
    <comment ref="O161" authorId="1">
      <text>
        <r>
          <rPr>
            <sz val="8"/>
            <color indexed="81"/>
            <rFont val="Tahoma"/>
            <family val="2"/>
          </rPr>
          <t xml:space="preserve">Število vhodnih REK obrazcev (v celotnem letu).
Vir: Poročilo DURS 2008
</t>
        </r>
      </text>
    </comment>
    <comment ref="O162" authorId="1">
      <text>
        <r>
          <rPr>
            <sz val="8"/>
            <color indexed="81"/>
            <rFont val="Tahoma"/>
            <family val="2"/>
          </rPr>
          <t xml:space="preserve">Število vhodnih REK obrazcev (v celotnem letu).
Vir: Poročilo DURS 2008
</t>
        </r>
      </text>
    </comment>
    <comment ref="O163" authorId="1">
      <text>
        <r>
          <rPr>
            <sz val="8"/>
            <color indexed="81"/>
            <rFont val="Tahoma"/>
            <family val="2"/>
          </rPr>
          <t xml:space="preserve">Število vhodnih REK obrazcev (v celotnem letu).
Vir: Poročilo DURS 2008
</t>
        </r>
      </text>
    </comment>
    <comment ref="O164" authorId="1">
      <text>
        <r>
          <rPr>
            <sz val="8"/>
            <color indexed="81"/>
            <rFont val="Tahoma"/>
            <family val="2"/>
          </rPr>
          <t xml:space="preserve">Število vhodnih REK obrazcev (v celotnem letu).
Vir: Poročilo DURS 2008
</t>
        </r>
      </text>
    </comment>
    <comment ref="O165" authorId="1">
      <text>
        <r>
          <rPr>
            <sz val="8"/>
            <color indexed="81"/>
            <rFont val="Tahoma"/>
            <family val="2"/>
          </rPr>
          <t xml:space="preserve">Število vhodnih REK obrazcev (v celotnem letu).
Vir: Poročilo DURS 2008
</t>
        </r>
      </text>
    </comment>
    <comment ref="O166" authorId="1">
      <text>
        <r>
          <rPr>
            <sz val="8"/>
            <color indexed="81"/>
            <rFont val="Tahoma"/>
            <family val="2"/>
          </rPr>
          <t xml:space="preserve">Število vhodnih REK obrazcev (v celotnem letu).
Vir: Poročilo DURS 2008
</t>
        </r>
      </text>
    </comment>
    <comment ref="O167" authorId="1">
      <text>
        <r>
          <rPr>
            <sz val="8"/>
            <color indexed="81"/>
            <rFont val="Tahoma"/>
            <family val="2"/>
          </rPr>
          <t xml:space="preserve">Število vhodnih REK obrazcev (v celotnem letu).
Vir: Poročilo DURS 2008
</t>
        </r>
      </text>
    </comment>
    <comment ref="O168" authorId="1">
      <text>
        <r>
          <rPr>
            <sz val="8"/>
            <color indexed="81"/>
            <rFont val="Tahoma"/>
            <family val="2"/>
          </rPr>
          <t xml:space="preserve">Število vhodnih REK obrazcev (v celotnem letu).
Vir: Poročilo DURS 2008
</t>
        </r>
      </text>
    </comment>
    <comment ref="O169" authorId="1">
      <text>
        <r>
          <rPr>
            <sz val="8"/>
            <color indexed="81"/>
            <rFont val="Tahoma"/>
            <family val="2"/>
          </rPr>
          <t xml:space="preserve">Število vhodnih REK obrazcev (v celotnem letu).
Vir: Poročilo DURS 2008
</t>
        </r>
      </text>
    </comment>
    <comment ref="O179" authorId="1">
      <text>
        <r>
          <rPr>
            <sz val="8"/>
            <color indexed="81"/>
            <rFont val="Tahoma"/>
            <family val="2"/>
          </rPr>
          <t>Število vhodnih dokumentov za DDPO
Vir: Poročilo DURS 2008</t>
        </r>
      </text>
    </comment>
    <comment ref="O180" authorId="1">
      <text>
        <r>
          <rPr>
            <sz val="8"/>
            <color indexed="81"/>
            <rFont val="Tahoma"/>
            <family val="2"/>
          </rPr>
          <t>Število vhodnih dokumentov za DDPO
Vir: Poročilo DURS 2008</t>
        </r>
      </text>
    </comment>
    <comment ref="O181" authorId="1">
      <text>
        <r>
          <rPr>
            <sz val="8"/>
            <color indexed="81"/>
            <rFont val="Tahoma"/>
            <family val="2"/>
          </rPr>
          <t>Število vhodnih dokumentov za DDPO
Vir: Poročilo DURS 2008</t>
        </r>
      </text>
    </comment>
    <comment ref="O182" authorId="1">
      <text>
        <r>
          <rPr>
            <sz val="8"/>
            <color indexed="81"/>
            <rFont val="Tahoma"/>
            <family val="2"/>
          </rPr>
          <t>Število vhodnih dokumentov za DDPO
Vir: Poročilo DURS 2008</t>
        </r>
      </text>
    </comment>
    <comment ref="O183" authorId="1">
      <text>
        <r>
          <rPr>
            <sz val="8"/>
            <color indexed="81"/>
            <rFont val="Tahoma"/>
            <family val="2"/>
          </rPr>
          <t>Število vhodnih dokumentov za DDPO
Vir: Poročilo DURS 2008</t>
        </r>
      </text>
    </comment>
    <comment ref="O185" authorId="1">
      <text>
        <r>
          <rPr>
            <sz val="8"/>
            <color indexed="81"/>
            <rFont val="Tahoma"/>
            <family val="2"/>
          </rPr>
          <t>Število vhodnih dokumentov za DDPO
Vir: Poročilo DURS 2008</t>
        </r>
      </text>
    </comment>
  </commentList>
</comments>
</file>

<file path=xl/sharedStrings.xml><?xml version="1.0" encoding="utf-8"?>
<sst xmlns="http://schemas.openxmlformats.org/spreadsheetml/2006/main" count="4592" uniqueCount="1068">
  <si>
    <t>Zavezanci so: vsa podjetja, fizične osebe ki opravljajo dejavnost, in pa plačniki iz 58.člena (dodatno vodijo še evidence po posameznem zaposlenem)</t>
  </si>
  <si>
    <t>Da</t>
  </si>
  <si>
    <t>Pravilnik o vsebini, obliki, načinu in rokih za predložitev izpisa podatkov iz elektronsko vodenih poslovnih knjig in evidenc zavezanca za davek (Ur.l. RS, št. 59/1007),  Pravilnik o spremembi Pravilnika o vsebini, obliki, načinu in rokih za predložitev izpisa podatkov iz elektronsko vodenih poslovnih knjig in evidenc zavezanca za davek (Ur.l. RS, št. 126/2007),  Pravilnik o spremembi Pravilnika o vsebini, obliki, načinu in rokih za predložitev izpisa podatkov iz elektronsko vodenih poslovnih knjig in evidenc zavezanca za davek (Ur.l. RS, št. 107/2009)</t>
  </si>
  <si>
    <t xml:space="preserve">31. in 32. člen ZDavP-2
</t>
  </si>
  <si>
    <t>IO-2</t>
  </si>
  <si>
    <t>Zavezanec obvešča DU o hrambi podatkov v tujini, in v primeru vodenja evidenc v tujem jeziku na zahtevo davčnega organa zagotovi overjene prevode dokumentacije na lastne stroške</t>
  </si>
  <si>
    <t>AA 2.1</t>
  </si>
  <si>
    <t>Seznanjanje z IO</t>
  </si>
  <si>
    <t>Zavezanci iz 31.člena, ki vodijo dokumentacijo v tujini</t>
  </si>
  <si>
    <t>Ne</t>
  </si>
  <si>
    <t>AA 2.2</t>
  </si>
  <si>
    <t>Oblikovanje obvestila o vodenju evidenc v tujini, ali o prenehanju vodenja evidenc v tujini</t>
  </si>
  <si>
    <t>AA 2.5</t>
  </si>
  <si>
    <t>AA 2.3</t>
  </si>
  <si>
    <t>Pošiljanje obvestila na DURS</t>
  </si>
  <si>
    <t>AA 2.10</t>
  </si>
  <si>
    <t>AA 2.4</t>
  </si>
  <si>
    <t>Zagotavljanje overjenih prevodov</t>
  </si>
  <si>
    <t>AA 2.11</t>
  </si>
  <si>
    <t>Pravilnik o poslovnih knjigah in drugih davčnih evidencah za fizične osebe, ki opravljajo dejavnost (Ur.l. RS, št. 138/2006 Spremembe: Ur.l. RS št. 52/2007)</t>
  </si>
  <si>
    <t>1. člen 3. odstavek Pravilnika (31.člen ZDavP-2)</t>
  </si>
  <si>
    <t>IO-3</t>
  </si>
  <si>
    <t>Zavezanec obvešča pristojni DO o izbranem sistemu vodenja</t>
  </si>
  <si>
    <t>AA 3.1</t>
  </si>
  <si>
    <t>Fizične osebe, ki opravljajo dejavnost</t>
  </si>
  <si>
    <t>AA 3.2</t>
  </si>
  <si>
    <t>Oblikovanje obvestila o izbranem sistemu ali spremembi</t>
  </si>
  <si>
    <t>AA 3.3</t>
  </si>
  <si>
    <t>Pošiljanje na DURS (priporočeno)</t>
  </si>
  <si>
    <t>Pravilnik o obrazcu za obračun davčnih odtegljajev od plačil dohodkov rezidentov in nerezidentov in načinu predložitve obrazca davčnemu organu (Ur.l. RS, št. 138/2006, Spremembe: 117/2008</t>
  </si>
  <si>
    <t>373. in 374. člen v  povezavi s 57., 278. in 325. členom ZDavP-2</t>
  </si>
  <si>
    <t xml:space="preserve">Zakon o davku od dohodkov pravnih oseb (ZDDPO-2), Spremembe: Ur.l. RS, št. 90/2007, 56/2008, 76/2008, 92/2008, 5/2009, 96/2009 </t>
  </si>
  <si>
    <t>IO-4</t>
  </si>
  <si>
    <t>Zavezanec predloži obračun davčnih odtegljajev od izplačil dohodkov iz 70.člena ZDDPO-2, ki imajo vir v Sloveniji</t>
  </si>
  <si>
    <t>AA 4.1</t>
  </si>
  <si>
    <t>Plačnik oziroma oseba, ki se v skladu z 58. členom šteje za plačnika davka, pri izplačilu dohodkov pravni osebi ali poslovni enoti</t>
  </si>
  <si>
    <t xml:space="preserve">Vsi, ki so izplačali dohodek tuji pravni osebi </t>
  </si>
  <si>
    <t xml:space="preserve">Da </t>
  </si>
  <si>
    <t>AA 4.2</t>
  </si>
  <si>
    <t>Pridobitev obrazca v Prilogi 1</t>
  </si>
  <si>
    <t>AA 3.4</t>
  </si>
  <si>
    <t>AA 4.3</t>
  </si>
  <si>
    <t>Izpolnjevanje obračuna davčnih odtegljajev</t>
  </si>
  <si>
    <t>AA 3.6</t>
  </si>
  <si>
    <t>AA 4.4</t>
  </si>
  <si>
    <t>Posredovanje podatkov preko eDavki</t>
  </si>
  <si>
    <t>AA 3.10</t>
  </si>
  <si>
    <t>Pravilnik o izvajanju Zakona o davčnem postopku (Ur.l. RS, št. 141/2006), Spremembe:  Ur.l. RS, št. 46/2007, 102/2007, 28/2009</t>
  </si>
  <si>
    <t>26.člen Pravilnika (51.člen ZDavP-2)</t>
  </si>
  <si>
    <t>IO-5</t>
  </si>
  <si>
    <t>Predložitev davčnega obračuna na podlagi samoprijave</t>
  </si>
  <si>
    <t>AA 5.1</t>
  </si>
  <si>
    <t>Davčni zavezanec</t>
  </si>
  <si>
    <t>AA 5.2</t>
  </si>
  <si>
    <t>Pridobitev obrazca v Prilogi 4</t>
  </si>
  <si>
    <t>AA 5.3</t>
  </si>
  <si>
    <t>Izpolnitev obrazca</t>
  </si>
  <si>
    <t>AA 5.4</t>
  </si>
  <si>
    <t>Posredovanje podatkov Durs (priporočeno)</t>
  </si>
  <si>
    <t>58. člen ZDavP-2</t>
  </si>
  <si>
    <t>IO-6</t>
  </si>
  <si>
    <t>Prevzem obveznosti plačnika davka s strani diplomatskega konzularnega predstavništva tuje države v RS ali predstavništva mednarodne organizacije v RS</t>
  </si>
  <si>
    <t>AA 6.1</t>
  </si>
  <si>
    <t>Diplomatska in konzularna predstavništva in predstavništva mednarodnih organizacij v RS</t>
  </si>
  <si>
    <t>AA 6.2</t>
  </si>
  <si>
    <t>Oblikovanje obvestila</t>
  </si>
  <si>
    <t>AA 6.5</t>
  </si>
  <si>
    <t>AA 6.3</t>
  </si>
  <si>
    <t>Pošiljanje na DURS in vsem davčnim zavezancem (priporočeno)</t>
  </si>
  <si>
    <t>AA 6.10.</t>
  </si>
  <si>
    <t>IO-7</t>
  </si>
  <si>
    <t xml:space="preserve">Predložitev izjave izplačevalcem dohodka o tem, da bo pošiljatelj s prejemom dohodka postal plačnik davka </t>
  </si>
  <si>
    <t>AA 7.1</t>
  </si>
  <si>
    <t xml:space="preserve">Osebe, ki so plačniki davka po 2., 3. in 4. točki drugega odstavka 58. člena ZDavP-2. </t>
  </si>
  <si>
    <t>AA 7.2</t>
  </si>
  <si>
    <t xml:space="preserve">Pridobivanje podatkov (količina fin. instrumentov iz katerih izvršujejo pravice za svoj račun, kolilina fin. instrumentov, iz katerih pravice izvršujejo zase). </t>
  </si>
  <si>
    <t>AA 6.4</t>
  </si>
  <si>
    <t>AA 7.3</t>
  </si>
  <si>
    <t xml:space="preserve">Priprava izjave </t>
  </si>
  <si>
    <t>AA 7.4</t>
  </si>
  <si>
    <t>Pošiljanje izjave izplačevalcem dohodka</t>
  </si>
  <si>
    <t>AA.6.10</t>
  </si>
  <si>
    <t>AA 7.5</t>
  </si>
  <si>
    <t>Hramba izjav 10 let</t>
  </si>
  <si>
    <t>AA 6.11</t>
  </si>
  <si>
    <t>Pravilnik o obrazcu informativnega izračuna dohodnine in obrazcu napovedi za odmero dohodnine za leto 2009 (Ur.l. RS, št. 114/2009)</t>
  </si>
  <si>
    <t xml:space="preserve">61. in 267. člen ZDavp-2, 2.člen in Priloga 2 Pravilnika </t>
  </si>
  <si>
    <t xml:space="preserve">Zakon o dohodnini (ZDoh-2)
Ur.l. RS, št. 117/2006 
Spremembe: Ur.l. RS, št. 33/2007 Odl.US: U-I-198/05-12, 45/2007 Odl.US: U-I-260/04-28, 90/2007, 10/2008, 78/2008, 92/2008, 125/2008, 20/2009, 10/2010, 13/2010 
</t>
  </si>
  <si>
    <t>Rezidenti, ki ne prejmejo informativnega izračuna dohodnine do 15.junija, vložijo Napoved za odmero dohodnine</t>
  </si>
  <si>
    <t>AA 8.1</t>
  </si>
  <si>
    <t>zavezanci za dohodnino - rezidenti, ki ne prejmejo informativnega izračuna dohodnine do 15.junija</t>
  </si>
  <si>
    <t>izpolnitev letne napovedi za odmero dohodnine</t>
  </si>
  <si>
    <t>AA 6.6</t>
  </si>
  <si>
    <t>posredovanje na DURS</t>
  </si>
  <si>
    <t>61. člen ZDavP-2, Priloga 3 Pravilnika</t>
  </si>
  <si>
    <t>IO-9</t>
  </si>
  <si>
    <t>Rezidenti držav članic EU ali EGP uveljavljajo olajšave</t>
  </si>
  <si>
    <t>AA 9.1</t>
  </si>
  <si>
    <t>Rezidenti držav članic EU ali EGP</t>
  </si>
  <si>
    <t>AA 9.2</t>
  </si>
  <si>
    <t>izpolnitev Priloge 3 - zahtevek za uveljavljanje davčnih olajšav</t>
  </si>
  <si>
    <t>AA 9.3</t>
  </si>
  <si>
    <t>Pridobivanje potrdila davčnega organa države članice</t>
  </si>
  <si>
    <t>AA 9.4</t>
  </si>
  <si>
    <t>posredovanje na DURS (kot priloga napovedi)</t>
  </si>
  <si>
    <t>Pravilnik o izvajanju Zakona o davčnem postopku (Ur.l. RS, št. 141/2006)</t>
  </si>
  <si>
    <t>62. člen ZDavP-2</t>
  </si>
  <si>
    <t>Naknadna predložitev davčne napovedi po zamujenem roku</t>
  </si>
  <si>
    <t>AA 10.1</t>
  </si>
  <si>
    <t xml:space="preserve">Davči zavezanci, ki so iz opravičljivih razlogov zamudili rok za napoved </t>
  </si>
  <si>
    <t>Priprava predloga za naknadno predložitev napovedi</t>
  </si>
  <si>
    <t>AA 10.3</t>
  </si>
  <si>
    <t>Posredovanje na DURS</t>
  </si>
  <si>
    <t>35.člen Pravilnika (69. člen ZDavP-2)</t>
  </si>
  <si>
    <t>IO-11</t>
  </si>
  <si>
    <t>Prijava premoženja na poziv davčnega organa</t>
  </si>
  <si>
    <t>AA 11.1</t>
  </si>
  <si>
    <t>Davčni zavezanci - fizične osebe (rezidenti za vse premoženje, nerezidenti samo za premoženje v Slo)</t>
  </si>
  <si>
    <t>AA 11.2</t>
  </si>
  <si>
    <t xml:space="preserve">Zbiranje informacij o premoženju </t>
  </si>
  <si>
    <t>AA 11.3</t>
  </si>
  <si>
    <t>Oblikovanje prijave premoženja v skladu z 2.odstavkom 69.člena</t>
  </si>
  <si>
    <t>AA 3.5</t>
  </si>
  <si>
    <t>AA 11.4</t>
  </si>
  <si>
    <t>Posredovanje DURS</t>
  </si>
  <si>
    <t>97. člen ZDavP-2</t>
  </si>
  <si>
    <t>IO-12</t>
  </si>
  <si>
    <t>Vrnitev preplačanega davka 3. osebi</t>
  </si>
  <si>
    <t>AA 12.1</t>
  </si>
  <si>
    <t>Osebe, ki so preplačale davek</t>
  </si>
  <si>
    <t>AA 12.2</t>
  </si>
  <si>
    <t xml:space="preserve">Oblikovanje izjave zavezanca </t>
  </si>
  <si>
    <t>AA 12.3</t>
  </si>
  <si>
    <t>36. člen Pravilnika (101. in 103. člen ZDavP-2), Priloga 5. Pravilnika</t>
  </si>
  <si>
    <t>Odpis, delni odpis, odlog, ali obročno odplačevanje davka</t>
  </si>
  <si>
    <t>AA 13.1</t>
  </si>
  <si>
    <t>AA 13.2</t>
  </si>
  <si>
    <t>Izpolnjevanje obrazca v prilogi 5. Pravilnika</t>
  </si>
  <si>
    <t>AA 13.3</t>
  </si>
  <si>
    <t>Zbiranje podatkov za obrazec</t>
  </si>
  <si>
    <t>AA 13.4</t>
  </si>
  <si>
    <t>Posredovanje davčnemu organu</t>
  </si>
  <si>
    <t>AA 13.5</t>
  </si>
  <si>
    <t>Pridobitev instrumenta zavarovanja</t>
  </si>
  <si>
    <t>111.  - 124. člen ZDavP, 44. - 49. člen Pravilnika, Priloge 6 - 11 Pravilnika</t>
  </si>
  <si>
    <t>Zavarovanje davčne, carinske ali trošarinske obveznosti z bančno garancijo ali garantnim pismom, na zahtevo davčnega organa</t>
  </si>
  <si>
    <t>Davčni zavezanci, od katerih to zahteva davčni organ</t>
  </si>
  <si>
    <t>Pridobitev obrazca</t>
  </si>
  <si>
    <t xml:space="preserve">Izpolnjevanje relevantnega obrazca </t>
  </si>
  <si>
    <t>AA 12.6</t>
  </si>
  <si>
    <t>Postopek pridobitve bančne garancije  ali garantnega pisma</t>
  </si>
  <si>
    <t>AA 12.11</t>
  </si>
  <si>
    <t>AA 12.10</t>
  </si>
  <si>
    <t>111.  - 124. člen ZDavP, 50. - 54. člen Pravilnika</t>
  </si>
  <si>
    <t>Zavarovanje davčne, carinske ali trošarinske obveznosti s cirkuliranim certificiranim čekom, avalirano menico ali gotovinskim pologom</t>
  </si>
  <si>
    <t>Postopek pridobitve instrumenta</t>
  </si>
  <si>
    <t>112. člen ZDavP</t>
  </si>
  <si>
    <t>Zavarovanje davčne terjatve z zastavno pravico na nepremičnini na zahtevo DURS</t>
  </si>
  <si>
    <t>Davčni zavezanci, od katerih zavarovanje to zahteva davčni organ, ki soglasno z davčnim organom zavarujejo izpolnitev z zastavno pravico</t>
  </si>
  <si>
    <t>Vknjižba zastavne pravice (vse stroške nosi zavezanec)</t>
  </si>
  <si>
    <t>129. člen ZDavP-2</t>
  </si>
  <si>
    <t>IO-18</t>
  </si>
  <si>
    <t>Predložitev pojasnil (lahko tudi po telefonu) oziroma dokazil v zvezi z obračunom davka</t>
  </si>
  <si>
    <t>AA 18.1</t>
  </si>
  <si>
    <t>Zavezanec za davek, od katerega to zahteva davčni organ</t>
  </si>
  <si>
    <t>AA 18.2</t>
  </si>
  <si>
    <t>Pridobivanje ustreznih dokazil</t>
  </si>
  <si>
    <t>AA 18.3</t>
  </si>
  <si>
    <t>Kopiranje dokazil</t>
  </si>
  <si>
    <t>AA 12.9</t>
  </si>
  <si>
    <t>AA 18.4</t>
  </si>
  <si>
    <t>138. in 139.člen Zdavp-2</t>
  </si>
  <si>
    <t>IO-19</t>
  </si>
  <si>
    <t>Zavezanec mora sodelovati pri ugotavljanju dejanskega stanja v okviru inšpekcijskega nadzora</t>
  </si>
  <si>
    <t>AA 19.1</t>
  </si>
  <si>
    <t>Vsi davčni zavezanci</t>
  </si>
  <si>
    <t>AA 19.2</t>
  </si>
  <si>
    <t>predložitev podatkov, poslovnih knjig, evidenc, poslovne in druge dokumentacije</t>
  </si>
  <si>
    <t>AA 11.8</t>
  </si>
  <si>
    <t>AA 19.3</t>
  </si>
  <si>
    <t>omogočenje dostopa do poslovnih prostorov (na stroške zavezanca)</t>
  </si>
  <si>
    <t>sodelovanje v sklepnem pogovoru</t>
  </si>
  <si>
    <t>dajanje vzorcev</t>
  </si>
  <si>
    <t>147. člen ZDavP-2</t>
  </si>
  <si>
    <t>IO-20</t>
  </si>
  <si>
    <t>Predložitev seznama premoženja pri izvedbi davčne izvršbe</t>
  </si>
  <si>
    <t>AA 20.1</t>
  </si>
  <si>
    <t>Davčni dolžniki zoper katere je uvedena davčna izvršba</t>
  </si>
  <si>
    <t>AA 20.2</t>
  </si>
  <si>
    <t>Priprava seznama premoženja</t>
  </si>
  <si>
    <t>AA 20.3</t>
  </si>
  <si>
    <t>AA 10.10</t>
  </si>
  <si>
    <t>163. člen ZDavP-2</t>
  </si>
  <si>
    <t>IO-21</t>
  </si>
  <si>
    <t>Delodajalec ali izplačevalec obvešča davčni organ o prenehanju prejemanja denarnih prejemkov dožnika davčne izvršbe pri delodajalcu</t>
  </si>
  <si>
    <t>AA 21.1</t>
  </si>
  <si>
    <t>Delodajalci ali izplačevalci dolžniku, ki mu je bil vročen sklep o izvržbi in ne prejema več denarnih prejemkov</t>
  </si>
  <si>
    <t>AA 21.2</t>
  </si>
  <si>
    <t>AA 5.5.</t>
  </si>
  <si>
    <t>AA 21.3</t>
  </si>
  <si>
    <t>AA 5.10</t>
  </si>
  <si>
    <t>Pravilnik o obrazcih zahtevkov za uveljavitev ugodnosti iz mednarodnih pogodb o izogibanju dvojnega obdavčevanja (Ur.l. RS, št. 141/2006)</t>
  </si>
  <si>
    <t>260. in 262 člen ZDavP-2, 2. člen in priloge 1 - 12 pravilnika</t>
  </si>
  <si>
    <t xml:space="preserve">136.člen Zdoh-2 (Ur.l. RS, št. 117/2006), Spremembe: Ur.l. RS, št. 33/2007 Odl.US: U-I-198/05-12, 45/2007 Odl.US: U-I-260/04-28, 90/2007, 10/2008, 78/2008, 92/2008, 125/2008, 20/2009, 10/2010, 13/2010, in 62. člen ZDDPO-2 (Ur.l. RS 117/2006), Spremembe: Ur.l. RS, št. 90/2007, 56/2008, 76/2008, 92/2008, 5/2009, 96/2009 </t>
  </si>
  <si>
    <t>IO-22</t>
  </si>
  <si>
    <t>Znižanje ali oprostitev plačila davčnega odtegljaja ali vračilo davčnega odtegljaja</t>
  </si>
  <si>
    <t>AA 22.1</t>
  </si>
  <si>
    <t>Prejemniki dohodka, ki ima po mednarodni pogodbi vir v drugi državi pogodbenici in prejemniki dohodka, ki je po mednarodni pogodbi obdavčen po nižji stopnji ali oproščen</t>
  </si>
  <si>
    <t>AA 22.2</t>
  </si>
  <si>
    <t xml:space="preserve">Pridobivanje obrazca </t>
  </si>
  <si>
    <t>AA 22.3</t>
  </si>
  <si>
    <t>Izpolnitev KIDO obrazca</t>
  </si>
  <si>
    <t>AA 6.10</t>
  </si>
  <si>
    <t>AA 22.4</t>
  </si>
  <si>
    <t>Predložitev obrazca davčnemu organu ali plačniku dohodka</t>
  </si>
  <si>
    <t>AA 22.5</t>
  </si>
  <si>
    <t>AA 6.9</t>
  </si>
  <si>
    <t>5. odstavek 267. člen ZDavP-2, 284.člen ZDavP-2, priloga 2 Pravilnika</t>
  </si>
  <si>
    <t>IO-24</t>
  </si>
  <si>
    <t>Ugovor zoper informativni izračun dohodnine</t>
  </si>
  <si>
    <t>AA 24.1</t>
  </si>
  <si>
    <t xml:space="preserve">Zavezanci za dohodnino - rezidenti  </t>
  </si>
  <si>
    <t>AA 24.2</t>
  </si>
  <si>
    <t>AA 24.3</t>
  </si>
  <si>
    <t>Izpolnjevanje obrazca - dopolnjen informativni izračun</t>
  </si>
  <si>
    <t>AA 24.4</t>
  </si>
  <si>
    <t>Kopiranje potrdila DU za uveljavljanje morebitnega odbitka davka, plačanega v tujini, ali uveljavljanje oprostitve</t>
  </si>
  <si>
    <t xml:space="preserve">178.člen ZPIZ-1 (izven obsega), 7.odstavek 127.člena Zdoh-2 (Ur.l. RS, št. 117/2006), Spremembe: Ur.l. RS, št. 33/2007 Odl.US: U-I-198/05-12, 45/2007 Odl.US: U-I-260/04-28, 90/2007, 10/2008, 78/2008, 92/2008, 125/2008, 20/2009, 10/2010, 13/2010
</t>
  </si>
  <si>
    <t>IO-25</t>
  </si>
  <si>
    <t>Obvestilo o znižani stopnji akontacije dohodnine od nadomestila iz obveznega inv. zavarovanja</t>
  </si>
  <si>
    <t>AA 25.1</t>
  </si>
  <si>
    <t>Zavezanci delovni invalidi, ki prejemajo največ polovico pokojnine v skladu s 178.členom ZPIZ-1</t>
  </si>
  <si>
    <t>AA 25.2</t>
  </si>
  <si>
    <t>Priprava obvestila</t>
  </si>
  <si>
    <t>AA 25.3</t>
  </si>
  <si>
    <t>Kopiranje (2x)</t>
  </si>
  <si>
    <t>AA 25.4</t>
  </si>
  <si>
    <t>Posredovanje obvestila davčnemu organu in izplačevalcu nadomestila</t>
  </si>
  <si>
    <t>Pravilnik o obvestilu za uveljavljanje olajšave za vzdrževane družinske člane pri izračunu akontacije dohodnine (Ur.l. RS, št. 138/2006)</t>
  </si>
  <si>
    <t>IO-26</t>
  </si>
  <si>
    <t>Uveljavljanje davčne olajšave za vzdrževane družinske člane pri plačilu akontacije dohodnine od dohodka iz delovnega razmerja</t>
  </si>
  <si>
    <t>AA 26.1</t>
  </si>
  <si>
    <t>Davčni zavezanci (rezidenti) ,ki izpolnjujejo pogoje (ZDoh) za uveljavljanje olajšave</t>
  </si>
  <si>
    <t>AA 26.2</t>
  </si>
  <si>
    <t>Pridobitev vzorca obvestila</t>
  </si>
  <si>
    <t>AA 26.3</t>
  </si>
  <si>
    <t>Izpolnjevanje obrazca</t>
  </si>
  <si>
    <t>AA 26.4</t>
  </si>
  <si>
    <t>Posredovanje obrazca DURS ter glavnemu delodajalcu in izplačevalcu pokojnine</t>
  </si>
  <si>
    <t>Pravilnik o obrazcu zahtevka za zmanjšanje davčne osnove od dohodka iz zaposlitve (iz drugega pogodbenega razmerja) zaradi uveljavljanja dejanskih stroškov (Ur.l. RS, št.138/2006)</t>
  </si>
  <si>
    <t>IO-27</t>
  </si>
  <si>
    <t>Uveljavljanje dejanskih stroškov pri izračunu davčnega odtegljaja akontacije dohodnine nerezidenta</t>
  </si>
  <si>
    <t>AA 27.1</t>
  </si>
  <si>
    <t>Davčni zavezanci - nerezidenti, ki uveljavljajo dejanske stroške</t>
  </si>
  <si>
    <t>AA 27.2</t>
  </si>
  <si>
    <t>AA 27.3</t>
  </si>
  <si>
    <t>AA 27.4</t>
  </si>
  <si>
    <t>Pridobivanje in kopiranje dokazil in računov</t>
  </si>
  <si>
    <t>Pravilnik o obrazcu za davčni obračun akontacije dohodnine od dohodka iz dejavnosti (Ur.l. RS, št.122/08, Spremembe: Ur.l. RS, št. 16/2009)</t>
  </si>
  <si>
    <t>2.člen in Priloga 1, 3 in 4 Pravilnika (295. in 297.člen ZDavP-2)</t>
  </si>
  <si>
    <t>IO-28</t>
  </si>
  <si>
    <t>Zavezanec za dohodnino od dohodka iz dejavnosti sestavi in predloži DU obračun akontacije dohodnine od dohodka iz dejavnosti</t>
  </si>
  <si>
    <t>AA 28.1</t>
  </si>
  <si>
    <t>Zavezanci za dohodnino od dohodka iz opravljanja dejavnosti</t>
  </si>
  <si>
    <t>AA 28.2</t>
  </si>
  <si>
    <t>AA 28.3</t>
  </si>
  <si>
    <t>izpolnitev obrazca v Prilogi 1 Pravilnika - Davčni obračun akontacije dohodnine od dohodka iz dejavnosti za obdobje od … do …</t>
  </si>
  <si>
    <t>AA 7.6</t>
  </si>
  <si>
    <t>AA 28.4</t>
  </si>
  <si>
    <r>
      <t xml:space="preserve">posredovanje na DURS </t>
    </r>
    <r>
      <rPr>
        <b/>
        <sz val="8"/>
        <rFont val="Arial"/>
        <family val="2"/>
      </rPr>
      <t>(lahko elektronsko)</t>
    </r>
  </si>
  <si>
    <t>AA 7.10</t>
  </si>
  <si>
    <t>posredovanje BS in IPI (v vsakem primeru)</t>
  </si>
  <si>
    <t>Priloga 5  Pravilnika (295. ZDavP-2)</t>
  </si>
  <si>
    <t>IO-29</t>
  </si>
  <si>
    <t>Zavezanec uveljavlja izvzetje prihodkov in s tem povezanih odhodkov na podlagi mednarodnih pogodb z vlogo, ki jo vloži pri davčnem organu</t>
  </si>
  <si>
    <t>AA 29.1</t>
  </si>
  <si>
    <t>zavezanci za dohodnino od dohodka iz opravljanja dejavnosti, ki so dosegli prihodke v drugi državi pod določenimi pogoji v mednarodni pogodbi</t>
  </si>
  <si>
    <t>1% vseh vloženih</t>
  </si>
  <si>
    <t>AA 29.2</t>
  </si>
  <si>
    <t>AA 29.3</t>
  </si>
  <si>
    <t>izpolnitev obrazec v Prilogi 5 Pravilnika - Podatki v zvezi z izvzetjem prihodkov na podlagi mednarodnih pogodb o izogibanju dvojnega obdavčevanja</t>
  </si>
  <si>
    <t>AA 29.4</t>
  </si>
  <si>
    <t>kopiranje potrdil in dokazil o plačanem  davku v tujini</t>
  </si>
  <si>
    <t>AA 7.9</t>
  </si>
  <si>
    <t>AA 29.5</t>
  </si>
  <si>
    <t>posredovanje na DURS v prilogi</t>
  </si>
  <si>
    <t>Priloga 6 Pravilnika (295.člen ZDavP-2)</t>
  </si>
  <si>
    <t>IO-30</t>
  </si>
  <si>
    <t>Zavezanec uveljavlja pokrivanje davčne izgube z vlogo, ki jo vloži pri davčnem organu</t>
  </si>
  <si>
    <t>AA 30.1</t>
  </si>
  <si>
    <t>AA 30.2</t>
  </si>
  <si>
    <t>AA 30.3</t>
  </si>
  <si>
    <t>izpolnitev obrazec v Prilogi 6 pravilnika - Podatki v zvezi s pokrivanjem davčne izgube</t>
  </si>
  <si>
    <t>AA 30.4</t>
  </si>
  <si>
    <t xml:space="preserve"> Priloga 7a Pravilnika (295.člen ZDavP-2)</t>
  </si>
  <si>
    <t xml:space="preserve">66.člen Zakona o dohodnini (ZDoh-2)
Ur.l. RS, št. 117/2006 
Spremembe: Ur.l. RS, št. 33/2007 Odl.US: U-I-198/05-12, 45/2007 Odl.US: U-I-260/04-28, 90/2007, 10/2008, 78/2008, 92/2008, 125/2008, 20/2009, 10/2010, 13/2010 
</t>
  </si>
  <si>
    <t>IO-32</t>
  </si>
  <si>
    <t>Zavezanec uveljavlja olajšavo za investiranje z vlogo, ki jo vloži pri davčnem organu</t>
  </si>
  <si>
    <t>AA 32.1</t>
  </si>
  <si>
    <t>zavezanec za dohodnino od dohodka iz opravljanja dejavnosti, ki izpolnjuje pogoje iz 66a.člena Zdoh-2 (investiranje po 1.1.2008)</t>
  </si>
  <si>
    <t>AA 32.2</t>
  </si>
  <si>
    <t>AA 32.3</t>
  </si>
  <si>
    <t>izpolnitev obrazca v Prilogi 7a Pravilnika - Podatki v zvezi z olajšavo za investiranje</t>
  </si>
  <si>
    <t>AA 32.4</t>
  </si>
  <si>
    <t>kopiranje dokazil in računov</t>
  </si>
  <si>
    <t xml:space="preserve"> Priloga 8a Pravilnika (295.člen ZDavP-2)</t>
  </si>
  <si>
    <t>Korekcijski faktor</t>
  </si>
  <si>
    <t>ADMINISTRATIVNI STROŠEK IO</t>
  </si>
  <si>
    <t xml:space="preserve">61.člen Zakona o dohodnini (ZDoh-2)
Ur.l. RS, št. 117/2006 
Spremembe: Ur.l. RS, št. 33/2007 Odl.US: U-I-198/05-12, 45/2007 Odl.US: U-I-260/04-28, 90/2007, 10/2008, 78/2008, 92/2008, 125/2008, 20/2009, 10/2010, 13/2010 
</t>
  </si>
  <si>
    <t>IO-33</t>
  </si>
  <si>
    <t>Zavezanec uveljavlja olajšavo za vlaganja v raziskave in razvoj</t>
  </si>
  <si>
    <t>AA 33.1</t>
  </si>
  <si>
    <t>zavezanec za dohodnino od dohodka iz opravljanja dejavnosti, ki izpolnjuje pogoje za uveljavljanje olajšave</t>
  </si>
  <si>
    <t>1.6 % vseh vloženih</t>
  </si>
  <si>
    <t>AA 33.2</t>
  </si>
  <si>
    <t>AA 33.3</t>
  </si>
  <si>
    <t xml:space="preserve">izpolnitev obrazca v Prilogi 8a Pravilnika </t>
  </si>
  <si>
    <t>AA 33.4</t>
  </si>
  <si>
    <t xml:space="preserve"> Priloga 8b Pravilnika (295.člen ZDavP-2)</t>
  </si>
  <si>
    <t>IO-34</t>
  </si>
  <si>
    <t>AA 34.1</t>
  </si>
  <si>
    <t>zavezanci za dohodnino-fizične osebe, ki opravljajo dejavnost, in izpolnjujejo pogoje za uveljavljanje olajšave</t>
  </si>
  <si>
    <t>AA 34.2</t>
  </si>
  <si>
    <t>AA 34.3</t>
  </si>
  <si>
    <t xml:space="preserve">izpolnitev obrazca v Prilogi 8b Pravilnika </t>
  </si>
  <si>
    <t>AA 34.4</t>
  </si>
  <si>
    <t xml:space="preserve"> Priloga 9 Pravilnika (295.člen ZDavP-2)</t>
  </si>
  <si>
    <t xml:space="preserve">62.člen Zakona o dohodnini (ZDoh-2)
Ur.l. RS, št. 117/2006 
Spremembe: Ur.l. RS, št. 33/2007 Odl.US: U-I-198/05-12, 45/2007 Odl.US: U-I-260/04-28, 90/2007, 10/2008, 78/2008, 92/2008, 125/2008, 20/2009, 10/2010, 13/2010 
</t>
  </si>
  <si>
    <t>IO-35</t>
  </si>
  <si>
    <t>Zavezanec, ki izpolnjuje pogoje iz 62.člena Zdoh-2 (zaposluje invalide), uveljavlja olajšavo za zaposlovanje</t>
  </si>
  <si>
    <t>AA 35.1</t>
  </si>
  <si>
    <t>AA 35.2</t>
  </si>
  <si>
    <t>AA 35.3</t>
  </si>
  <si>
    <t xml:space="preserve">izpolnitev obrazca v Prilogi 9 Pravilnika </t>
  </si>
  <si>
    <t>AA 35.4</t>
  </si>
  <si>
    <t xml:space="preserve">63.člen Zakona o dohodnini (ZDoh-2)
Ur.l. RS, št. 117/2006 
Spremembe: Ur.l. RS, št. 33/2007 Odl.US: U-I-198/05-12, 45/2007 Odl.US: U-I-260/04-28, 90/2007, 10/2008, 78/2008, 92/2008, 125/2008, 20/2009, 10/2010, 13/2010 
</t>
  </si>
  <si>
    <t>IO-36</t>
  </si>
  <si>
    <t>Zavezanec, ki je invalid po zakonu, in ne zaposluje delavcev, uveljavlja olajšave za zavezanca invalida</t>
  </si>
  <si>
    <t>AA 36.1</t>
  </si>
  <si>
    <t>AA 36.2</t>
  </si>
  <si>
    <t>AA 36.3</t>
  </si>
  <si>
    <t>AA 36.4</t>
  </si>
  <si>
    <t xml:space="preserve">64.člen Zakona o dohodnini (ZDoh-2)
Ur.l. RS, št. 117/2006 
Spremembe: Ur.l. RS, št. 33/2007 Odl.US: U-I-198/05-12, 45/2007 Odl.US: U-I-260/04-28, 90/2007, 10/2008, 78/2008, 92/2008, 125/2008, 20/2009, 10/2010, 13/2010 
</t>
  </si>
  <si>
    <t>IO-37</t>
  </si>
  <si>
    <t>Zavezanec, ki sprejme vajenca, dijaka ali študenta, uveljavlja olajšave za izvajanje praktičnega dela v strokovnem izobraževanju</t>
  </si>
  <si>
    <t>AA 37.1</t>
  </si>
  <si>
    <t>AA 37.2</t>
  </si>
  <si>
    <t>AA 37.3</t>
  </si>
  <si>
    <t>AA 37.4</t>
  </si>
  <si>
    <t xml:space="preserve"> Priloga 10 Pravilnika (295.člen ZDavP-2)</t>
  </si>
  <si>
    <t>IO-38</t>
  </si>
  <si>
    <t>Zavezanec uveljavlja olajšavo za donacije</t>
  </si>
  <si>
    <t>AA 38.1</t>
  </si>
  <si>
    <t>AA 38.2</t>
  </si>
  <si>
    <t>AA 38.3</t>
  </si>
  <si>
    <t xml:space="preserve">izpolnitev obrazca v Prilogi 10 Pravilnika </t>
  </si>
  <si>
    <t xml:space="preserve"> Priloga 11 Pravilnika (295.člen ZDavP-2)</t>
  </si>
  <si>
    <t xml:space="preserve">137.člen Zakona o dohodnini (ZDoh-2)
Ur.l. RS, št. 117/2006 
Spremembe: Ur.l. RS, št. 33/2007 Odl.US: U-I-198/05-12, 45/2007 Odl.US: U-I-260/04-28, 90/2007, 10/2008, 78/2008, 92/2008, 125/2008, 20/2009, 10/2010, 13/2010 
</t>
  </si>
  <si>
    <t>IO-39</t>
  </si>
  <si>
    <t>Zavezanec uveljavlja odbitek tujega davka</t>
  </si>
  <si>
    <t>AA 39.1</t>
  </si>
  <si>
    <t>zavezanci  za dohodnino rezidenti RS, ki opravljajo dejavnost in ki so plačali tuji davek od dohodkov iz virov izven Slovenije in je dohodek vključen v davčno osnovo</t>
  </si>
  <si>
    <t>AA 39.2</t>
  </si>
  <si>
    <t>AA 39.3</t>
  </si>
  <si>
    <t xml:space="preserve">izpolnitev obrazca v Prilogi 11 Pravilnika </t>
  </si>
  <si>
    <t>AA 39.4</t>
  </si>
  <si>
    <t>kopiranje dokazil in računov, v skladu s 137.členom Zdoh-2 in 273.členom ZDavP-2</t>
  </si>
  <si>
    <t xml:space="preserve"> Priloga 12 Pravilnika (295.člen ZDavP-2)</t>
  </si>
  <si>
    <t>IO-40</t>
  </si>
  <si>
    <t>Zavezanec uveljavlja spremembe odbitka tujega davka</t>
  </si>
  <si>
    <t>AA 40.1</t>
  </si>
  <si>
    <t>AA 71.</t>
  </si>
  <si>
    <t>zavezanci  za dohodnino rezidenti RS, ki opravljajo dejavnost in ki so plačali tuji davek od dohodkov iz virov izven Slovenije in je dohodek vključen v davčno osnovo, pri spremembi odbitka tujega davka</t>
  </si>
  <si>
    <t>AA 40.2</t>
  </si>
  <si>
    <t>AA 40.3</t>
  </si>
  <si>
    <t xml:space="preserve">izpolnitev obrazca v Prilogi 12 Pravilnika </t>
  </si>
  <si>
    <t>AA 40.4</t>
  </si>
  <si>
    <t xml:space="preserve"> Priloga 13 Pravilnika (295.člen ZDavP-2)</t>
  </si>
  <si>
    <t xml:space="preserve">115. člen Zakona o dohodnini (ZDoh-2) Ur.l. RS, št. 117/2006 
Spremembe: Ur.l. RS, št. 33/2007 Odl.US: U-I-198/05-12, 45/2007 Odl.US: U-I-260/04-28, 90/2007, 10/2008, 78/2008, 92/2008, 125/2008, 20/2009, 10/2010, 13/2010 
</t>
  </si>
  <si>
    <t>IO-41</t>
  </si>
  <si>
    <t xml:space="preserve">Zavezanec uveljavlja olajšave za vzdrževanje družinske člane </t>
  </si>
  <si>
    <t>AA 41.1</t>
  </si>
  <si>
    <t>zavezanci za dohodnino od dohodka iz opravljanja dejavnosti - delodajalci</t>
  </si>
  <si>
    <t>AA 41.2</t>
  </si>
  <si>
    <t>AA 41.3</t>
  </si>
  <si>
    <t>izpolnitev obrazca v Prilogi 13 Pravilnika - Obvestilo o uveljavljanju olajšave za vzdrževane družinske člane pri izračunu akontacije dohodnine</t>
  </si>
  <si>
    <t xml:space="preserve"> Priloga 13a Pravilnika (295.člen ZDavP-2)</t>
  </si>
  <si>
    <t xml:space="preserve">128. člen Zakona o dohodnini (ZDoh-2) Ur.l. RS, št. 117/2006 
Spremembe: Ur.l. RS, št. 33/2007 Odl.US: U-I-198/05-12, 45/2007 Odl.US: U-I-260/04-28, 90/2007, 10/2008, 78/2008, 92/2008, 125/2008, 20/2009, 10/2010, 13/2010 
</t>
  </si>
  <si>
    <t>IO-43</t>
  </si>
  <si>
    <t>Zavezanec uveljavlja povprečenje akontacije dohodnine od dohodka iz dejavnosti iz 47.člena Zdoh-2</t>
  </si>
  <si>
    <t>zavezanci za dohodnino, ki izpolnjujejo pogoj iz drugega odstavka 128.člena (uveljavljajo povprečenje na člana kmečkega gospodinjstva, ki je obvezno zavarovan iz tega naslova)</t>
  </si>
  <si>
    <t>AA 43.2</t>
  </si>
  <si>
    <t>AA 43.3</t>
  </si>
  <si>
    <t>AA 43.4</t>
  </si>
  <si>
    <t xml:space="preserve"> Priloga 14 Pravilnika (295.člen ZDavP-2)</t>
  </si>
  <si>
    <t>IO-44</t>
  </si>
  <si>
    <t>Zavezanec uveljavlja davčno obravnavo po 4.odstavku 51.člena Zdoh-2 (da se ob prenehanju opravljanja dejavnosti ne šteje za odtujitev oz. pridobitev sredstev)</t>
  </si>
  <si>
    <t>zavezanci za dohodnino od dohodka iz opravljanja dejavnosti, ki izpolnjujejo 4.odstavek 51.člena Zdoh-2</t>
  </si>
  <si>
    <t>AA 44.2</t>
  </si>
  <si>
    <t>AA 44.3</t>
  </si>
  <si>
    <t>izpolnitev obrazca v Prilogi 14 Pravilnika - Obvestilo o uveljavljanju olajšave za vzdrževane družinske člane pri izračunu akontacije dohodnine</t>
  </si>
  <si>
    <t>AA 44.4</t>
  </si>
  <si>
    <t>297a. člen ZDavP-2, 2.člen in Priloga 1 Pravilnika</t>
  </si>
  <si>
    <t>IO-45</t>
  </si>
  <si>
    <t>Davčni zavezanec predloži davčni obračun pri statusnem preoblikovanju podjetnika</t>
  </si>
  <si>
    <t>AA 45.1</t>
  </si>
  <si>
    <t>Davčni zavezanci po statusnem preoblikovanju podjetnika</t>
  </si>
  <si>
    <t>AA 45.2</t>
  </si>
  <si>
    <t>AA 45.3</t>
  </si>
  <si>
    <t>AA 45.4</t>
  </si>
  <si>
    <t>Kopiranje priloge: sklep o prenosu podjetja in akt o ustanovitvi družbe oziroma pogodba o prenosu podjetja</t>
  </si>
  <si>
    <t>AA 45.5</t>
  </si>
  <si>
    <t>Kopiranje dodatnih prilog, v primeru da zavezanec izpolnjuje posamezne pogoje</t>
  </si>
  <si>
    <t>297b. člen ZDavP-2, 2.člen in Priloga 1 Pravilnika</t>
  </si>
  <si>
    <t>IO-46</t>
  </si>
  <si>
    <t>Davčni zavezanec predloži davčni obračun pri prenosu dela podjetja podetnika</t>
  </si>
  <si>
    <t>AA 46.1</t>
  </si>
  <si>
    <t>Davčni zavezanec, ko se prenese del podjetja podjetnika</t>
  </si>
  <si>
    <t>AA 46.2</t>
  </si>
  <si>
    <t>AA 46.3</t>
  </si>
  <si>
    <t xml:space="preserve">Pridobivanje prilog: sklep o prenosu podjetja, delitveni načrt, akt o ustanovitvi družbe oziroma pogodba o prenosu podjetja. </t>
  </si>
  <si>
    <t>AA 46.5</t>
  </si>
  <si>
    <t xml:space="preserve">Kopiranje prilog </t>
  </si>
  <si>
    <t xml:space="preserve">299. člen ZDavP-2 </t>
  </si>
  <si>
    <t>IO-47</t>
  </si>
  <si>
    <t>Davčni zavezanec vloži zahtevo za spremembo višine predhodne akontacije</t>
  </si>
  <si>
    <t>Davčni zavezanec, katerega davčna osnova za tekoče leto se razlikuje od davčne osnove za prejšnje leto</t>
  </si>
  <si>
    <t>AA 47.2</t>
  </si>
  <si>
    <t xml:space="preserve">Priprava zahteve </t>
  </si>
  <si>
    <t>AA 47.3</t>
  </si>
  <si>
    <t>Priprava podatkov za prilogo: dokazilo za spremembo davčne osnove</t>
  </si>
  <si>
    <t>AA 47.4</t>
  </si>
  <si>
    <t>Priprava ocene davčne osnove za tekoče leto</t>
  </si>
  <si>
    <t>AA 47.5</t>
  </si>
  <si>
    <t>AA 47.6</t>
  </si>
  <si>
    <t>Izpolnitev obrazca - izračun akontacije in davčne osnove</t>
  </si>
  <si>
    <t>Posredovanje obrazca DU</t>
  </si>
  <si>
    <t>Pravilnik o obrazcu za priglasitev davčne obravnave ob prenehanju opravljanja dejavnosti in nadaljevanju po drugi osebi</t>
  </si>
  <si>
    <t>303. člen ZDavP-2, 2. člen in Priloga 1 Pravilnika</t>
  </si>
  <si>
    <t>IO-48</t>
  </si>
  <si>
    <t>Priglasitev davčne obravnave pri prenehanju opravljanja dejavnosti in nadaljevanju po drugi osebi</t>
  </si>
  <si>
    <t>Oseba (zavezanec za dohodnino iz dejavnosti) ki uveljavlja takšno davčno obravnavo pri ugotavljanju davčne osnove</t>
  </si>
  <si>
    <t>AA 48.2</t>
  </si>
  <si>
    <t>AA 48.3</t>
  </si>
  <si>
    <t>Zbiranje podatkov za izpolnitev obrazca</t>
  </si>
  <si>
    <t>Posredovanje obrazca DURS</t>
  </si>
  <si>
    <t>Pravilnik o obrazcu za priglasitev ugotavljanja davčne osnove od dohodka iz osnovne kmetijske in osnovne gozdarske dejavnosti na podlagi dejanskih prihodkov in odhodkov oziroma dejanskih prihodkov in normiranih odhodkov (Ur.l. RS, št. 138/2006)</t>
  </si>
  <si>
    <t xml:space="preserve">304. člen ZDavP-2, 2. člen in Priloga 1 Pravilnika </t>
  </si>
  <si>
    <t>IO-49</t>
  </si>
  <si>
    <t>Zavezanec priglasi opravljanje kmetijske in gozdarske dejavnostipri davčnem organu, in se zaveže, da bo metodo uporabljal najmanj pet davčnih let.</t>
  </si>
  <si>
    <t>AA 49.1</t>
  </si>
  <si>
    <t>Zavezanci, ki dosegajo dohodke iz opravljanja osnovne kmetijske in osnovne gozdarske dejavnosti v okviru istega kmečkega gospodinjstva</t>
  </si>
  <si>
    <t>AA 49.2</t>
  </si>
  <si>
    <t>AA 8.4</t>
  </si>
  <si>
    <t>AA 49.3</t>
  </si>
  <si>
    <t>Pridobivanje izjav zavezancev o strinjanju po 2. odstavku 304. člena ZDavP-2</t>
  </si>
  <si>
    <t>AA 49.4</t>
  </si>
  <si>
    <t>AA 8.6</t>
  </si>
  <si>
    <t>AA 49.5</t>
  </si>
  <si>
    <t>AA 8.10</t>
  </si>
  <si>
    <t>308. - 310. člen ZDavP-2</t>
  </si>
  <si>
    <t>IO-50</t>
  </si>
  <si>
    <t>Ugotavljanje davčne osnove z upoštevanjem normiranih odhodkov pri izpolnjevanju pogojev po ZDoh-2</t>
  </si>
  <si>
    <t>AA 50.1</t>
  </si>
  <si>
    <t>Davčni zavezanec, ki izpolnjuje pogoje, določene z zakonom, ki ureja dohodnino</t>
  </si>
  <si>
    <t>AA 50.2</t>
  </si>
  <si>
    <t>AA 50.3</t>
  </si>
  <si>
    <t>Pošiljanje zahteve DURS</t>
  </si>
  <si>
    <t>AA 50.5</t>
  </si>
  <si>
    <t>Predložitev potrdila izplačevalcu dohodka</t>
  </si>
  <si>
    <t>311. člen ZDavP-2</t>
  </si>
  <si>
    <t xml:space="preserve">7.odstavek 128.člena Zakon o dohodnini (ZDoh-2), 3.4. in 7. odstavek 48.člena ZDoh-2
Ur.l. RS, št. 117/2006 
Spremembe: Ur.l. RS, št. 33/2007 Odl.US: U-I-198/05-12, 45/2007 Odl.US: U-I-260/04-28, 90/2007, 10/2008, 78/2008, 92/2008, 125/2008, 20/2009, 10/2010, 13/2010 
</t>
  </si>
  <si>
    <t>IO-51</t>
  </si>
  <si>
    <t>Zavezanec predloži obvestilo za uveljavljanje znižane stopnje akontacije dohodnine, na podlagi katerega uveljavlja posebno osebno olajšavo za samozaposlene v kulturi, samostojne pokl.športnike ali samostojne novinarje</t>
  </si>
  <si>
    <t>AA 51.1</t>
  </si>
  <si>
    <t>Samozaposleni v kulturi, samostojni poklicni športniki, samostojni novinarji (vpisani v register)</t>
  </si>
  <si>
    <t>AA 51.2</t>
  </si>
  <si>
    <t>AA 51.3</t>
  </si>
  <si>
    <t>AA 51.4</t>
  </si>
  <si>
    <t>Pridobitev potrebnih dokazil</t>
  </si>
  <si>
    <t>AA 51.5</t>
  </si>
  <si>
    <t>Obveščanje DU in izplačevalca dohodka po 58.členu ZdavP-2</t>
  </si>
  <si>
    <t>312. člen ZDavP-2</t>
  </si>
  <si>
    <t>IO-52</t>
  </si>
  <si>
    <t>Zavezanec za dohodek iz osnovne kmetijske in gozdarske deavnosti  prijavi parcelne številke zemljišč pod vinogradi ali oljčniki</t>
  </si>
  <si>
    <t>AA 52.1</t>
  </si>
  <si>
    <t>Zavezanec za dohodek iz osnovne kmetijske in gozdarske deavnosti, ki proizvaja vino ali oljčno olje</t>
  </si>
  <si>
    <t>AA 52.2</t>
  </si>
  <si>
    <t>Priprava prijave</t>
  </si>
  <si>
    <t>AA 52.3</t>
  </si>
  <si>
    <t>Posredovanje prijave DU</t>
  </si>
  <si>
    <t>P R A V I L N I K
o obrazcu vloge za uveljavljanje oprostitev za izračun akontacije dohodnine od katastrskega dohodka (Ur.l. RS, št. 138/2006)</t>
  </si>
  <si>
    <t>314. člen ZDavP-2, 2. člen in priloga Pravilnika</t>
  </si>
  <si>
    <t>IO-53</t>
  </si>
  <si>
    <t>Uveljavljanje oprostitev od katastrskega dohodka po 73. členu ZDoh-2</t>
  </si>
  <si>
    <t>AA 53.1</t>
  </si>
  <si>
    <t>zavezanci za dohodnino, ki opravljajo kmetijsko dejavnost in ki izpolnjujejo pogoje za uveljavljanje oprostitve</t>
  </si>
  <si>
    <t>AA 53.2</t>
  </si>
  <si>
    <t>AA 53.3</t>
  </si>
  <si>
    <t>izpolnjevanje vloge za uveljavljanje oprostitev za izračun akontacije dohodnine od katastrskega dohodka (Priloga 1 Pravilnika)</t>
  </si>
  <si>
    <t>AA 53.4</t>
  </si>
  <si>
    <t>pridobitev dokazill</t>
  </si>
  <si>
    <t>AA 53.5</t>
  </si>
  <si>
    <t>posredovanje DURS</t>
  </si>
  <si>
    <t>Pravilnik o obrazcu zahtevka za zmanjšanje davčne osnove od dohodka iz oddajanja premoženja v najem zaradi uveljavljanja stroškov vzdrževanja premoženja, ki ohranja uporabnost vrednost premoženja (za nerezidente) (Ur.l. RS, št. 138/2006)</t>
  </si>
  <si>
    <t>319. člen ZDavP-2, 2. člen in priloga Pravilnika</t>
  </si>
  <si>
    <t>IO-54</t>
  </si>
  <si>
    <t>Zavezanec uveljavlja zmanjšanja davčne osnove od dohodka iz oddajanja premoženja v najem zaradi uveljavljanja stroškov vzdževanja premoženja</t>
  </si>
  <si>
    <t>AA 54.1</t>
  </si>
  <si>
    <t>zavezanci za dohodnino nerezidenti, ki oddajajo premoženje v najem in izpolnjujejo pogoje za uveljavljanje stroškov vzdževanja (dokazila in računi)</t>
  </si>
  <si>
    <t>AA 54.2</t>
  </si>
  <si>
    <t>AA 54.3</t>
  </si>
  <si>
    <t>AA 6.7</t>
  </si>
  <si>
    <t>AA 54.4</t>
  </si>
  <si>
    <t xml:space="preserve">kopiranje prilog </t>
  </si>
  <si>
    <t>AA 54.5</t>
  </si>
  <si>
    <r>
      <t>posredovanje na DURS</t>
    </r>
    <r>
      <rPr>
        <sz val="8"/>
        <color indexed="62"/>
        <rFont val="Arial"/>
        <family val="2"/>
      </rPr>
      <t xml:space="preserve"> </t>
    </r>
    <r>
      <rPr>
        <sz val="8"/>
        <color indexed="23"/>
        <rFont val="Arial"/>
        <family val="2"/>
      </rPr>
      <t>(skupaj s Napovedjo za odmero akontacije dohodnine od dohodka iz oddajanja premoženja v najem)</t>
    </r>
  </si>
  <si>
    <t>Pravilnik o obrazcih za napovedi za odmero akontacije dohodnine in o obrazcih za napovedi za odmero dohodnine od dohodka iz kapitala (Ur.l. RS, št. 138/2006, spremembe:  119/2008, 81/2009, 114/2009)</t>
  </si>
  <si>
    <t>317. člen ZDavP-2, 2. člen in Priloga 4 Pravilnika</t>
  </si>
  <si>
    <t>IO-55</t>
  </si>
  <si>
    <t>Zavezanec vloži Napovedi za odmero akontacije dohodnine od dohodka iz oddajanja premoženja v najem</t>
  </si>
  <si>
    <t>AA 55.1</t>
  </si>
  <si>
    <t>zavezanci za dohodnino - fizične osebe, ki oddajajo premoženje v najem</t>
  </si>
  <si>
    <t>AA 55.2</t>
  </si>
  <si>
    <t>AA 55.3</t>
  </si>
  <si>
    <t>izpolnitev Napovedi (Priloga 4 Pravilnika)</t>
  </si>
  <si>
    <t>AA 55.4</t>
  </si>
  <si>
    <t>Kopiranje in priložitev dokazil za davek, ki je bil plačan v tujini - uveljavljanje odbitka</t>
  </si>
  <si>
    <t>321. in 322. člen ZDavP-2, 2. člen in Priloga 6 Pravilnika</t>
  </si>
  <si>
    <t>IO-56</t>
  </si>
  <si>
    <t>Napoved za odmero akontacije dohodnine od drugih dohodkov</t>
  </si>
  <si>
    <t>AA 56.1</t>
  </si>
  <si>
    <t>zavezanec, ki je prejel druge dohodke od izplačevalca, ki ni plačnik davaka po 58.členu (posamezna darila pod 42 evrov se ne vštevajo)</t>
  </si>
  <si>
    <t>AA 56.2</t>
  </si>
  <si>
    <t>AA 56.3</t>
  </si>
  <si>
    <t>izpolnitev Napovedi (Priloga 6 Pravilnika)</t>
  </si>
  <si>
    <t>AA 56.4</t>
  </si>
  <si>
    <t>325. člen ZDavP-2, 2. člen in Priloga 9 Pravilnika</t>
  </si>
  <si>
    <t>IO-57</t>
  </si>
  <si>
    <t>Napoved za odmero dohodnine od dividend iz tujine</t>
  </si>
  <si>
    <t>AA 57.1</t>
  </si>
  <si>
    <t>Zavezanci, ki so prejeli dividende od oseb, ki niso plačniki davka po 58.členu ZDavP-2</t>
  </si>
  <si>
    <t>AA 57.2</t>
  </si>
  <si>
    <t>AA 57.3</t>
  </si>
  <si>
    <t>izpolnitev Napovedi (Priloga 9 Pravilnika)</t>
  </si>
  <si>
    <t>AA 57.4</t>
  </si>
  <si>
    <t>IO-58</t>
  </si>
  <si>
    <t>Zavezanec vloži Napovedi za odmero akontacije dohodnine od dohodka iz zaposlitve</t>
  </si>
  <si>
    <t>AA 58.1</t>
  </si>
  <si>
    <t>rezidenti, ki prejmejo dohodek iz zaposlitve od osebe, ki ni plačnik davka po 58.členu ZDavP-2, in nerezidenti, ki prejmejo dohodek iz zaposlitve z virom v Sloveniji</t>
  </si>
  <si>
    <t>AA 58.2</t>
  </si>
  <si>
    <t>AA 58.3</t>
  </si>
  <si>
    <t>izpolnitev Napovedi za odmero akontacije dohodnine od dohodka iz zaposlitve (Priloga 1 in 1A pravilnika)</t>
  </si>
  <si>
    <t>AA 58.4</t>
  </si>
  <si>
    <t>AA 58.5</t>
  </si>
  <si>
    <t>IO-59</t>
  </si>
  <si>
    <t>Zavezanec vloži Napovedi za odmero akontacije dohodnine od dohodka iz zaposlitve (dohodek iz drugega pogodbenega razmerja)</t>
  </si>
  <si>
    <t>AA 59.1</t>
  </si>
  <si>
    <t>rezidenti, ki prejmejo dohodek iz drugega pogodbenega razmerja od osebe, ki ni plačnik davka po 58.členu ZDavP-2, in nerezidenti, ki prejmejo dohodek iz drugega pogodbenega razmerja z virom v Sloveniji. Problem: v napovedi ni mogoče uveljavljati odbitka davka, plačanega v tujini.</t>
  </si>
  <si>
    <t>AA 59.2</t>
  </si>
  <si>
    <t>AA 59.3</t>
  </si>
  <si>
    <t>izpolnitev Napovedi za odmero akontacije dohodnine od dohodka iz zaposlitve (dohodek iz drugega pogodbenega razmerja) (Priloga 2 pravilnika)</t>
  </si>
  <si>
    <t>AA 59.4</t>
  </si>
  <si>
    <t>305. člen ZDavP-2, 2. člen in Priloga 3 Pravilnika</t>
  </si>
  <si>
    <t>IO-60</t>
  </si>
  <si>
    <t>Zavezanec vloži Napovedi za odmero akontacije dohodnine od dohodka iz dejavnosti</t>
  </si>
  <si>
    <t>AA 60.1</t>
  </si>
  <si>
    <t>AA 60.2</t>
  </si>
  <si>
    <t>AA 60.3</t>
  </si>
  <si>
    <t>izpolnitev Napovedi za odmero akontacije dohodnine od dohodka iz dejavnosti (ugotavljanje davčne osnove z upoštevanjem normiranih odhodkov) (Priloga 3 pravilnika)</t>
  </si>
  <si>
    <t>AA 60.4</t>
  </si>
  <si>
    <t>317. člen ZDavP-2, 2. člen in Priloga 5 Pravilnika</t>
  </si>
  <si>
    <t>IO-61</t>
  </si>
  <si>
    <t>Napoved za odmero akontacije dohodnine od dohodka iz prenosa premoženjske pravice</t>
  </si>
  <si>
    <t>AA 61.1</t>
  </si>
  <si>
    <t>Zavezanci, ki so prejeli dohodek iz prenosa premoženjske pravice od oseb, ki niso plačniki davka po 58.členu ZdavP-2</t>
  </si>
  <si>
    <t>AA 61.2</t>
  </si>
  <si>
    <t>AA 61.3</t>
  </si>
  <si>
    <t>izpolnitev Napovedi za odmero akontacije dohodnine od dohodka iz prenosa premoženjske pravice (Priloga 5 pravilnika)</t>
  </si>
  <si>
    <t>AA 61.4</t>
  </si>
  <si>
    <t>325. člen ZDavP-2, 3. člen in Priloga 7 Pravilnika</t>
  </si>
  <si>
    <t>IO-62</t>
  </si>
  <si>
    <t>Napoved za odmero dohodnine od obresti</t>
  </si>
  <si>
    <t>AA 62.1</t>
  </si>
  <si>
    <t>Zavezanci, ki so prejeli obresti od oseb, ki niso plačniki davka po 58.členu ZDavP-2</t>
  </si>
  <si>
    <t>AA 62.2</t>
  </si>
  <si>
    <t>AA 62.3</t>
  </si>
  <si>
    <t>Kopiranje dokazil o plačanem davku v tujini v primeru uveljavljanja odbitka davka</t>
  </si>
  <si>
    <t>AA 62.4</t>
  </si>
  <si>
    <t>izpolnitev Napovedi za odmero dohodnine od obresti (Priloga 7 pravilnika)</t>
  </si>
  <si>
    <t>325. člen ZDavP-2, 3. člen in Priloga 8 Pravilnika</t>
  </si>
  <si>
    <t>IO-63</t>
  </si>
  <si>
    <t>Napoved za odmero dohodnine od obresti na denarne depozite pri bankah in hranilnicah ustanovljenih v skladu s predpisi v Sloveniji ter pri bankah in hranilnicah drugih državah članicah EU</t>
  </si>
  <si>
    <t>AA 63.1</t>
  </si>
  <si>
    <t>Zavezanci, ki so prejeli obresti od bank in hranilnic v znesku nad 1.000 EUR</t>
  </si>
  <si>
    <t>AA 63.2</t>
  </si>
  <si>
    <t>AA 63.3</t>
  </si>
  <si>
    <t>izpolnitev Napovedi za odmero dohodnine od obresti na denarne depozite pri bankah in hranilnicah ustanovljenih v Sloveniji ter v drugih državah članicah EU (Priloga 8 pravilnika)</t>
  </si>
  <si>
    <t>AA 63.4</t>
  </si>
  <si>
    <t>325. člen ZDavP-2, 3. člen in Priloga 10 Pravilnika</t>
  </si>
  <si>
    <t>IO-64</t>
  </si>
  <si>
    <t>Napoved za odmero dohodnine od dobička iz kapitala od odsvojitve vrednostnih papirjev in drugih deležev v kapitalu</t>
  </si>
  <si>
    <t>AA 64.1</t>
  </si>
  <si>
    <t>Zavezanci, ki so opravili obdavčljive odtujitve kapitala</t>
  </si>
  <si>
    <t>AA 64.2</t>
  </si>
  <si>
    <t>AA 64.3</t>
  </si>
  <si>
    <t>izpolnitev Napovedi za odmero dohodnine od dobička od odsvojitve vrednostnih papirjev in drugih deležev ter investicijskih kuponov oziroma uveljavljanje zmanjšanja dobička od odsvojitve nepremičnin za izgubo, doseženo z odsvojitvijo nepremičnine (Priloga 10 pravilnika)</t>
  </si>
  <si>
    <t>AA 64.4</t>
  </si>
  <si>
    <t>AA 64.5</t>
  </si>
  <si>
    <t xml:space="preserve">Posredovanje DURS (v elektronski obliki, če je opravil več kot 10 odsvojitev) </t>
  </si>
  <si>
    <t>325. člen ZDavP-2, 3. člen in Priloga 11 Pravilnika</t>
  </si>
  <si>
    <t>IO-65</t>
  </si>
  <si>
    <t>Napoved za odmero dohodnine od dobička iz kapitala pri odsvojitvi nepremičnin</t>
  </si>
  <si>
    <t>AA 65.1</t>
  </si>
  <si>
    <t>zavezanci, ki so odtujili nepremičnino in izpolnjujejo dodatne pogoje po Zakonu o nepremičninah</t>
  </si>
  <si>
    <t>AA 65.2</t>
  </si>
  <si>
    <t>AA 65.3</t>
  </si>
  <si>
    <t>izpolnitev Napovedi za odmero dohodnine od dobička iz kapitala pri odsvojitvi nepremičnine(Priloga 11 pravilnika)</t>
  </si>
  <si>
    <t>Pravilnik o obrazcu obvestila o uveljavljanju davčne osnove po 84. členu Zdoh-2 (84.)</t>
  </si>
  <si>
    <t>327. člen ZDavP-2, 2. člen in Priloga 1 in 2 Pravilnika</t>
  </si>
  <si>
    <t xml:space="preserve">84.člen Zakon o dohodnini (ZDoh-2)
Ur.l. RS, št. 117/2006 
Spremembe: Ur.l. RS, št. 33/2007 Odl.US: U-I-198/05-12, 45/2007 Odl.US: U-I-260/04-28, 90/2007, 10/2008, 78/2008, 92/2008, 125/2008, 20/2009, 10/2010, 13/2010 
</t>
  </si>
  <si>
    <t>IO-66</t>
  </si>
  <si>
    <t>Vštevanje obračunanih obresti doseženih v primeru vezanih denarnih sredstev in varčevanja pri bankah in hranilnicah, z ročnostjo, daljšo od enega leta v davčno osnovo</t>
  </si>
  <si>
    <t>AA 66.1</t>
  </si>
  <si>
    <t>zavezanci za dohodnino od obresti, prejetih od hranilnic in bank v Slo ali EU, pri vezavah nad eno leto</t>
  </si>
  <si>
    <t>AA 66.3</t>
  </si>
  <si>
    <t>AA 66.4</t>
  </si>
  <si>
    <t>284a. in 328 člen ZDavP-2, Priloga 2 Pravilnika</t>
  </si>
  <si>
    <t xml:space="preserve">138.člen Zakon o dohodnini (ZDoh-2)
Ur.l. RS, št. 117/2006 
Spremembe: Ur.l. RS, št. 33/2007 Odl.US: U-I-198/05-12, 45/2007 Odl.US: U-I-260/04-28, 90/2007, 10/2008, 78/2008, 92/2008, 125/2008, 20/2009, 10/2010, 13/2010 
</t>
  </si>
  <si>
    <t>IO-67</t>
  </si>
  <si>
    <t>AA 67.1</t>
  </si>
  <si>
    <t>Davčni zavezanec, ki je že plačal davek v tujini (velja za davčne odtegljaje od izplačila dividend, obresti, royalties, od zaposlitve, …)</t>
  </si>
  <si>
    <t>AA 67.2</t>
  </si>
  <si>
    <t>AA 6.0</t>
  </si>
  <si>
    <t>Posredovanje Vloge za plačan davek v tujini DURS</t>
  </si>
  <si>
    <t>Pravilnik o obrazcu priglasitve uveljavljanja odloga ugotavljanja davčne obveznosti pri podaritvi kapitala zakoncu ali otroku (Ur.l. RS, št. 141/2006)</t>
  </si>
  <si>
    <t>1. odstavek 331. člena ZDavP-2, 2. člen in Priloga 1 Pravilnika</t>
  </si>
  <si>
    <t>IO-68</t>
  </si>
  <si>
    <t>Zavezanec uveljavlja odlog davčne obveznosti in priglasi odsvojitev kapitala</t>
  </si>
  <si>
    <t>AA 68.1</t>
  </si>
  <si>
    <t>zavezanec za dohodnino, ki je odsvojil kapital in izpolnjuje pogoje v 100.členu ZDoh-2</t>
  </si>
  <si>
    <t>AA 68.2</t>
  </si>
  <si>
    <t>AA 68.3</t>
  </si>
  <si>
    <t xml:space="preserve">izpolnitev obrazca </t>
  </si>
  <si>
    <t>AA 2.6</t>
  </si>
  <si>
    <t>AA 68.4</t>
  </si>
  <si>
    <t>Pridobivanje dokazil po 331. členu</t>
  </si>
  <si>
    <t xml:space="preserve">332. člen ZDavP-.2 </t>
  </si>
  <si>
    <t>IO-69</t>
  </si>
  <si>
    <t xml:space="preserve">Posredovanje podatkov pri preoblikovanju družbe </t>
  </si>
  <si>
    <t>AA 69.1</t>
  </si>
  <si>
    <t>Nova oziroma prevzemna družba</t>
  </si>
  <si>
    <t>AA 69.2</t>
  </si>
  <si>
    <t xml:space="preserve">Pridobivanje podatkov </t>
  </si>
  <si>
    <t>AA 69.3</t>
  </si>
  <si>
    <t>Posredovanje podakov DU, ki so potrebni za ugotavljanje morebitnih davčnih obveznosti iz preoblikovanja</t>
  </si>
  <si>
    <t>AA 70.1</t>
  </si>
  <si>
    <t>zavezanci za dajanje podatkov iz 337.-340.člena ZDaP-2</t>
  </si>
  <si>
    <t>Pravilnik o dostavi podatkov za odmero dohodnine za leto 2009 (Ur.l. 114/2009)</t>
  </si>
  <si>
    <t>337. - 340. člen ZDavP-2, Priloga 1 Pravilnika</t>
  </si>
  <si>
    <t>IO-70</t>
  </si>
  <si>
    <t>AA 70.2</t>
  </si>
  <si>
    <t>Oblikovanje podatkov</t>
  </si>
  <si>
    <t>AA 70.3</t>
  </si>
  <si>
    <t>Posredovanje podatkov na DU</t>
  </si>
  <si>
    <t>AA 70.4</t>
  </si>
  <si>
    <t>Označevanje podatkov z davčno številko</t>
  </si>
  <si>
    <t>Pravilnik o obliki in načinu dostave podatkov o dohodku od prihrankov v obliki plačil obresti (Ur.l. RS, 114/2009)</t>
  </si>
  <si>
    <t>Celoten Pravilnik, 344. - 351. člen ZDavP-2</t>
  </si>
  <si>
    <t>IO-71</t>
  </si>
  <si>
    <t>Plačilni zastopniki dajejo podatke o dohodku od prihrankov v obliki obresti DU za namen obdavčitve v državi rezidenstva</t>
  </si>
  <si>
    <t>AA 71.1</t>
  </si>
  <si>
    <t>Plačilni zastopniki</t>
  </si>
  <si>
    <t>AA 71.2</t>
  </si>
  <si>
    <t>Preverjanje identitete in rezidenstva upravičenega lastnika v primerih iz 349.člena</t>
  </si>
  <si>
    <t>345.člen</t>
  </si>
  <si>
    <t>IO-72</t>
  </si>
  <si>
    <t>Subjekt, ustanovljen v RS, pridobiva dovoljenje DU za priznani KNPVP</t>
  </si>
  <si>
    <t>AA 72.1</t>
  </si>
  <si>
    <t>KNPVP</t>
  </si>
  <si>
    <t>AA 72.2</t>
  </si>
  <si>
    <t>Oblikovanje zahteve za izdajo dovoljenja</t>
  </si>
  <si>
    <t>AA 72.3</t>
  </si>
  <si>
    <t>Oblikovanje izjave o točnosti in popolnosti navedb</t>
  </si>
  <si>
    <t>AA 72.4</t>
  </si>
  <si>
    <t>Posredovanje na DU</t>
  </si>
  <si>
    <t>Pravilnik o vsebini in obliki obračuna davčnih odtegljajev ter o načinu predložitve davčnemu organu (Ur.l. št. 37/08), Pravilnik o dopolnitvi Pravilnika o vsebini in obliki obračuna davčnih odtegljajev ter o načinu predložitve davčnemu organu (Ur.l. RS, št. 64/08), Pravilnik o spremembah in dopolnitvah Pravilnika o vsebini in obliki obračuna davčnih odtegljajev ter o načinu predložitve davčnemu organu (Ur.l. RS, št.62/09), Pravilnik o spremembah Pravilnika o vsebini in obliki obračuna davčnih odtegljajev ter o načinu predložitve davčnemu organu (Ur.l. RS, št. 22/10)</t>
  </si>
  <si>
    <t>IO-73</t>
  </si>
  <si>
    <t>Plačnik davka preloži obračun davčnih odtegljajev po vrstah, v obliki in na način, določen v Prilogi 1 Pravilnika</t>
  </si>
  <si>
    <t>AA 73.1</t>
  </si>
  <si>
    <t>Pridobitev obrazcev (REK-1 in REK-2)</t>
  </si>
  <si>
    <t>Število vhodnih REK obrazcev</t>
  </si>
  <si>
    <t>Zbiranje podatkov</t>
  </si>
  <si>
    <t>AA 73.2</t>
  </si>
  <si>
    <t>izpolnitev obrazca (REK-1 in REK-2)</t>
  </si>
  <si>
    <t>AA 73.3</t>
  </si>
  <si>
    <t>Mesečno posredovanje na DURS (elektronska oblika)</t>
  </si>
  <si>
    <t>Pravilnik o obrazcih za obračun prispevkov za socialno varnost (Ur.l. 138/06, spremembe: 126/08)</t>
  </si>
  <si>
    <t>352. člen ZDavP-2, 2.člen Pravilnika , Priloge 1, 2, 3, 4 in 2a Pravilnika</t>
  </si>
  <si>
    <t>IO-74</t>
  </si>
  <si>
    <t>Izračun obveznih prispevkov za socialno varnost in poročanje DU s strani zasebnikov, lastnikov zasebnih podjetij, ki nimajo plače in delodajalcev, ki niso plačniki davka in mesečno poročanje podatkov DURS</t>
  </si>
  <si>
    <t>AA 74.1</t>
  </si>
  <si>
    <t>Obračun prispevkov
zasebnikov in drugih
fizičnih oseb, ki ne
izplačujejo plač</t>
  </si>
  <si>
    <t>AA 74.2</t>
  </si>
  <si>
    <t>Pridobitev obrazcev (Priloga 1 - 3)</t>
  </si>
  <si>
    <t>AA 74.3</t>
  </si>
  <si>
    <t>izpolnitev obrazca (Priloga 1, 2 ali 3)</t>
  </si>
  <si>
    <t>AA 74.4</t>
  </si>
  <si>
    <t>Mesečno posredovanje na DURS (elektronska oblika)  - za  lastnike zasebnih podjetij, ki nimajo plače</t>
  </si>
  <si>
    <t>AA 74.5</t>
  </si>
  <si>
    <t>mesečno posredovanje na DURS</t>
  </si>
  <si>
    <t>Pravilnik o obrazcu vloge za uveljavljanje posebne olajšave za vzdrževane družinske člane in vloge za uveljavljanje olajšave za investiranje v osnovno kmetijsko in osnovno gozdarsko dejavnost za 2009 (Ur.l. RS, št. 114/2009)</t>
  </si>
  <si>
    <t>270. člen ZDavP-2, 3. člen in Priloga 2 pravilnika</t>
  </si>
  <si>
    <t>IO-75</t>
  </si>
  <si>
    <t>Zavezanci za dohodnino od dohodka iz osnovne kmetijske in osnovne gozdarske dejavnosti uveljavljajo olajšavo za vlaganje v osnovna sredstva in opremo v povezavi z osnovno kmetijsko in osnovno gozdarsko dejavnostjo</t>
  </si>
  <si>
    <t>AA 75.1</t>
  </si>
  <si>
    <t>zavezanci za dohodnino od dohodka iz osnovne kmetijske in gozdarske dejavnosti, ki izpolnjujejo pogoje za uveljavljanje olajšave (računi, v primeru sofinanciranja je treba priložiti kopijo odločbe, itd.)</t>
  </si>
  <si>
    <t>AA 75.2</t>
  </si>
  <si>
    <t>AA 75.3</t>
  </si>
  <si>
    <t>izpolnitev obrazca Priloga 2</t>
  </si>
  <si>
    <t>AA 75.4</t>
  </si>
  <si>
    <t>kopiranje potrdila agrarne skupnosti, kopiranje odločbe ali druga dokazila</t>
  </si>
  <si>
    <r>
      <rPr>
        <sz val="8"/>
        <rFont val="Arial"/>
        <family val="2"/>
      </rPr>
      <t>posredovanje na DURS</t>
    </r>
    <r>
      <rPr>
        <sz val="8"/>
        <color indexed="23"/>
        <rFont val="Arial"/>
        <family val="2"/>
      </rPr>
      <t xml:space="preserve"> hkrati z obračunom dohodnine</t>
    </r>
  </si>
  <si>
    <t>270. člen ZDavP-2, 2. člen in Priloga 1 Pravilnika</t>
  </si>
  <si>
    <t>IO-76</t>
  </si>
  <si>
    <t>Rezidenti, ki uveljavljajo posebno olajšavo za vzdrževane družinske člane, vložijo obrazec za uveljavljanje olajšave</t>
  </si>
  <si>
    <t>AA 76.1</t>
  </si>
  <si>
    <t>AA 76.2</t>
  </si>
  <si>
    <t>AA 76.3</t>
  </si>
  <si>
    <t>izpolnitev obrazca Priloga 1</t>
  </si>
  <si>
    <t>AA 76.4</t>
  </si>
  <si>
    <t>posredovanje delodajalcu</t>
  </si>
  <si>
    <t>Pravilnik o davčnem obračunu davka od dohodkov pravnih oseb (Ur.l. RS, št. 12/2009), Pravilnik o skupnskem davčnem obračunu (Ur.l. št.38/2006)</t>
  </si>
  <si>
    <t>358. - 363. člen ZDavP-2, 2. in 3. člen in Priloge Pravilnika</t>
  </si>
  <si>
    <t xml:space="preserve">Zakon o davku od dohodkov pravnih oseb (ZDDPO-2) (Ur.l. RS 117/2006), Spremembe: Ur.l. RS, št. 90/2007, 56/2008, 76/2008, 92/2008, 5/2009, 96/2009 </t>
  </si>
  <si>
    <t>IO-77</t>
  </si>
  <si>
    <t>Predložitev davčnega obračuna davka od dohodkov pravnih oseb</t>
  </si>
  <si>
    <t>AA 77.1</t>
  </si>
  <si>
    <t>Zavezanec za davek od dohodka pravnih oseb (če gre za skupino, izdela tudi skupinski davčni obračun)</t>
  </si>
  <si>
    <t>AA 77.2</t>
  </si>
  <si>
    <t>Pridobitev obrazcev</t>
  </si>
  <si>
    <t>AA 77.3</t>
  </si>
  <si>
    <t xml:space="preserve">Izpoljnjevanje obrazca (Priloga 1) </t>
  </si>
  <si>
    <t>Priprava prilog (bilance stanja, izkaz poslovnega izida, izkaz bilančnega dobička/izgube) (če teh ni predložil že AJPES)</t>
  </si>
  <si>
    <t>AA 3.9</t>
  </si>
  <si>
    <t>Priprava priloge - pogodba o združitvi ali delitveni načrt oz pogodba o delitvi in prevzemu (če gre za obračun pri združitvah družb ali pri razdelitvah družb)</t>
  </si>
  <si>
    <t>Izpolnjevanje obrazca za skupinski obračun (Priloga 1 Pravilnika o skupinskem davčnem obračunu)</t>
  </si>
  <si>
    <t>Posredovanje obračuna DURS (elektronsko v skladu s Prilogo 20)</t>
  </si>
  <si>
    <t>Pravilnik o davčnem obračunu davka od dohodkov pravnih oseb (Ur.l. RS, št. 12/2009)</t>
  </si>
  <si>
    <t>366. člen ZDavP-2, 2. in 3. člen in Priloge Pravilnika</t>
  </si>
  <si>
    <t>IO-78</t>
  </si>
  <si>
    <t>Naknadna predložitev popravkov davčnega obračuna v posebnih primerih oddelitev družb</t>
  </si>
  <si>
    <t>AA 78.1</t>
  </si>
  <si>
    <t>Zavezanec za davek od dohodka pravnih oseb po oddelitvi, ki se vpiše v sodni register po preteku 3 mesecev po koncu davčnega obdobja družbe, ki se deli</t>
  </si>
  <si>
    <t>AA 78.2</t>
  </si>
  <si>
    <t xml:space="preserve">Izpolnjevanje obrazca (Priloga 1) </t>
  </si>
  <si>
    <t xml:space="preserve">369. člen ZDavP-2 </t>
  </si>
  <si>
    <t>IO-79</t>
  </si>
  <si>
    <t>Predložitev davčnega obračuna davka od dohodkov pravnih oseb po skrajšanem postopku (pred izbrisom zavezanca)</t>
  </si>
  <si>
    <t>AA 79.1</t>
  </si>
  <si>
    <t>Zavezanec za davek od dohodka pravnih oseb pred izbrisom</t>
  </si>
  <si>
    <t>AA 79.2</t>
  </si>
  <si>
    <t>AA 79.3</t>
  </si>
  <si>
    <t>Pridobitev izjav o prevzemu obveznosti plačila morebitnih preostalih obveznosti družbbe</t>
  </si>
  <si>
    <t>Notarska overitev izjav</t>
  </si>
  <si>
    <t>Priprava obračuna davčnega odtegljaja z vključenimi skritimi rezervami v skladu s 70. in 74. členom ZDDPO-2</t>
  </si>
  <si>
    <t>371. člen (9. odstavek) ZDavP-2</t>
  </si>
  <si>
    <t>IO-80</t>
  </si>
  <si>
    <t>Zavezanec vloži zahtevo za spremembo višine akontacije</t>
  </si>
  <si>
    <t>AA 80.1</t>
  </si>
  <si>
    <t>Davčni zavezanec, katerega osnova za tekoče davčno obdobje se razlikuje od  davčne osnove za predhodno davčno obdobje</t>
  </si>
  <si>
    <t>AA 80.2</t>
  </si>
  <si>
    <t>AA 80.3</t>
  </si>
  <si>
    <t xml:space="preserve">Priložitev davčnega obračuna za tekoče davčno obdobje </t>
  </si>
  <si>
    <t>AA 80.4</t>
  </si>
  <si>
    <t>Priložitev ocene davčne osnove za tekoče leto</t>
  </si>
  <si>
    <t>Pridobivanje in priložitev podatkov, ki dokazujejo spremembo ocene</t>
  </si>
  <si>
    <t>372. člen ZDavP-2</t>
  </si>
  <si>
    <t xml:space="preserve">MF </t>
  </si>
  <si>
    <t>IO-81</t>
  </si>
  <si>
    <t>Obvestilo o spremembi davčnega obdobja</t>
  </si>
  <si>
    <t>AA 81.1</t>
  </si>
  <si>
    <t>Davčni zavezanec, ki spremeni davčno obdobje</t>
  </si>
  <si>
    <t>DA, če je kot priloga obračunu</t>
  </si>
  <si>
    <t>AA 81.2</t>
  </si>
  <si>
    <t>Priprava vloge</t>
  </si>
  <si>
    <t>AA 81.3</t>
  </si>
  <si>
    <t>Posredovanje vloge davčnemu organu</t>
  </si>
  <si>
    <t>376a. člen ZDavP-2</t>
  </si>
  <si>
    <t>IO-82</t>
  </si>
  <si>
    <t>Predložitev dokazila davčnemu organu</t>
  </si>
  <si>
    <t>AA 82.1</t>
  </si>
  <si>
    <t>Predložitev dokazila na zahtevo davčnega organa  - o rezidentstvu za davčne namene izplačevalca, ki je rezident države članice EU, ki ni Republika Slovenija, ali države, ki ni članica EU, oziroma potrdilo davčnih oblasti države, v kateri se poslovna enota nahaja, o obstoju te poslovne enote v času izplačila.</t>
  </si>
  <si>
    <t>AA 5.5</t>
  </si>
  <si>
    <t>Davčni zavezanec, ki je iz davčne osnove izvzel dividende in dohodke, podobne dividendam (po ZDDPO-2)</t>
  </si>
  <si>
    <t>AA 82.2</t>
  </si>
  <si>
    <t>Predložitev dokazila na zahtevo davčnega organa  - o minimalni neposredni udeležbi , obdobju udeležbe ter dokazilo o pogoju po prvem odst. 25. ćlena ZDPPO-2</t>
  </si>
  <si>
    <t>Davčni zavezanec, ki je  iz davčne osnove izvzel dobičke iz odsvojitve lastniških deležev</t>
  </si>
  <si>
    <t>379. člen ZDavP-2</t>
  </si>
  <si>
    <t>Priglasitev po 43. členu ZDDPO-2 pri prenosu premoženja</t>
  </si>
  <si>
    <t>AA 83.1</t>
  </si>
  <si>
    <t>Priglasitev v skladu s 43. členom ZDDPO-2 (IZVEN OBSEGA)</t>
  </si>
  <si>
    <t>AA 83.2</t>
  </si>
  <si>
    <t>AA 8.9</t>
  </si>
  <si>
    <t>AA 83.3</t>
  </si>
  <si>
    <t>Pošiljanje vloge</t>
  </si>
  <si>
    <t>380. člen ZDavP-2</t>
  </si>
  <si>
    <t>IO-84</t>
  </si>
  <si>
    <t xml:space="preserve">Priglasitev po 47. členu ZDPPO-2 </t>
  </si>
  <si>
    <t>AA 84.1</t>
  </si>
  <si>
    <t>Priglasitev v skladu s 47. členom ZDDPO-2 (IZVEN OBSEGA)</t>
  </si>
  <si>
    <t>Prevzeta družba</t>
  </si>
  <si>
    <t>AA 84.2</t>
  </si>
  <si>
    <t>Kopiranje dokazil iz 380. člena ZDavP-2</t>
  </si>
  <si>
    <t>AA 84.3</t>
  </si>
  <si>
    <t>Vloga za odlog ugotavljanja davčne obveznosti (dohodnina) za družbenike</t>
  </si>
  <si>
    <t>AA 8.5</t>
  </si>
  <si>
    <t>AA 84.4</t>
  </si>
  <si>
    <t>381. člen ZDavP-2</t>
  </si>
  <si>
    <t>IO-85</t>
  </si>
  <si>
    <t xml:space="preserve">Priglasitev po 53. členu ZDPPO-2 </t>
  </si>
  <si>
    <t>AA 85.1</t>
  </si>
  <si>
    <t xml:space="preserve">Priglasitev v skladu s 53. členom ZDDPO-2 (IZVEN OBSEGA), za vsako transakcijo </t>
  </si>
  <si>
    <t>Prenosna družba ali prevzemna družba</t>
  </si>
  <si>
    <t>AA 85.2</t>
  </si>
  <si>
    <t>Kopiranje dokazil in dokumentov iz iz 381. člena ZDavP-2</t>
  </si>
  <si>
    <t>AA 85.3</t>
  </si>
  <si>
    <t>AA 85.4</t>
  </si>
  <si>
    <t>Pošijanje vloge</t>
  </si>
  <si>
    <t>382. člen ZDavP-2, Priloga 16. in 17. Pravilnika</t>
  </si>
  <si>
    <t xml:space="preserve">Zakon o davku od dohodkov pravnih oseb (ZDDPO-2), (Ur.l. RS 117/2006), Spremembe: Ur.l. RS, št. 90/2007, 56/2008, 76/2008, 92/2008, 5/2009, 96/2009 </t>
  </si>
  <si>
    <t>Zavezanec vodi in hrani dokumentacijo o povezanih osebah, obsegu in vrsti poslovanja z njimi ter o določitvi primerljivih tržnih cen</t>
  </si>
  <si>
    <t>Vodenje in hramba dokumentacije (lahko hramba v elektronski obliki)</t>
  </si>
  <si>
    <t>AA 1.11</t>
  </si>
  <si>
    <t>Davčni zavezanec po ZDDPO</t>
  </si>
  <si>
    <t>Predložitev dokumentacije ob predložitvi davčnega obračua</t>
  </si>
  <si>
    <t>Kopiranje dokumentacije</t>
  </si>
  <si>
    <t>383. člen ZDavP-2</t>
  </si>
  <si>
    <t>Zakon o davku od dohodkov pravnih oseb (ZDDPO-2), (Ur.l. 117/2006) Spremembe: Ur.l. RS, št. 90/2007, 56/2008, 76/2008, 92/2008, 5/2009, 96/2009</t>
  </si>
  <si>
    <t>Uveljavljanje odbitka tujega davka v obračunu</t>
  </si>
  <si>
    <t>Priložitev dokazil iz 64. člena ZDDPO-2 (izven obsega) v davčni obračun</t>
  </si>
  <si>
    <t>Davčni zavezanec, ki je rezident</t>
  </si>
  <si>
    <t>Pridobitev dokazil od tujega DU (podrejeno se lahko uporabi tudi druga dokazila, npr. SWIFT potrdila)</t>
  </si>
  <si>
    <t>Pošiljanje  DU</t>
  </si>
  <si>
    <t xml:space="preserve">Vložitev napovedi davka od premoženja </t>
  </si>
  <si>
    <t xml:space="preserve">Lastniki stavb, stanovanj, vikendov in garaž, v 15 dneh po pridobitvi nepremičnine </t>
  </si>
  <si>
    <t>Število vhodnih dokumentov</t>
  </si>
  <si>
    <t>Posredovanje napovedi davčnemu organu</t>
  </si>
  <si>
    <t>Napoved morebitnih sprememb, ki vplivajo na višino davčne obveznosti</t>
  </si>
  <si>
    <t>Uveljavljanje začasne oprostitve ali olajšave davka na premoženje</t>
  </si>
  <si>
    <t>Priprava vloge za začasno oprostitev</t>
  </si>
  <si>
    <t>Zavezanec za davek od premoženja</t>
  </si>
  <si>
    <t xml:space="preserve">Priprava vloge za znižanje odmerjenega davka </t>
  </si>
  <si>
    <t>posredovanje na DURS - elektronsko</t>
  </si>
  <si>
    <t>AA 14.1</t>
  </si>
  <si>
    <t>AA 14.2</t>
  </si>
  <si>
    <t>AA 14.3</t>
  </si>
  <si>
    <t>AA 14.4</t>
  </si>
  <si>
    <t>AA 14.5</t>
  </si>
  <si>
    <t>AA 18.5</t>
  </si>
  <si>
    <t>AA 21.4</t>
  </si>
  <si>
    <t>AA 21.5</t>
  </si>
  <si>
    <t>AA 23.1</t>
  </si>
  <si>
    <t>AA 23.2</t>
  </si>
  <si>
    <t>AA 23.3</t>
  </si>
  <si>
    <t>AA 23.4</t>
  </si>
  <si>
    <t>AA 26.5</t>
  </si>
  <si>
    <t>AA 27.5</t>
  </si>
  <si>
    <t>AA 30.5</t>
  </si>
  <si>
    <t>AA 31.1</t>
  </si>
  <si>
    <t>AA 31.2</t>
  </si>
  <si>
    <t>AA 31.3</t>
  </si>
  <si>
    <t>AA 31.4</t>
  </si>
  <si>
    <t>AA 31.5</t>
  </si>
  <si>
    <t>AA 35.5</t>
  </si>
  <si>
    <t>AA 36.5</t>
  </si>
  <si>
    <t xml:space="preserve">AA 38.4 </t>
  </si>
  <si>
    <t>AA 41.4</t>
  </si>
  <si>
    <t>AA 41.5</t>
  </si>
  <si>
    <t>AA 41.6</t>
  </si>
  <si>
    <t>AA 42.1</t>
  </si>
  <si>
    <t>AA 42.2</t>
  </si>
  <si>
    <t>AA 42.3</t>
  </si>
  <si>
    <t>AA 42.4</t>
  </si>
  <si>
    <t>AA 42.5</t>
  </si>
  <si>
    <t>AA 42.6</t>
  </si>
  <si>
    <t>AA  43.1</t>
  </si>
  <si>
    <t>AA 43.5</t>
  </si>
  <si>
    <t>AA 43.6</t>
  </si>
  <si>
    <t>AA 43.7</t>
  </si>
  <si>
    <t>AA 44.1.</t>
  </si>
  <si>
    <t>AA 44.5</t>
  </si>
  <si>
    <t>AA 47.1</t>
  </si>
  <si>
    <t>AA 48.1</t>
  </si>
  <si>
    <t>AA 50.4</t>
  </si>
  <si>
    <t>AA 52.4</t>
  </si>
  <si>
    <t>AA 60.5</t>
  </si>
  <si>
    <t>AA 63.5</t>
  </si>
  <si>
    <t>AA 66.2</t>
  </si>
  <si>
    <t>AA 70.5</t>
  </si>
  <si>
    <t>AA 71.3</t>
  </si>
  <si>
    <t>AA 71.4</t>
  </si>
  <si>
    <t>AA 73.4</t>
  </si>
  <si>
    <t>AA 73.5</t>
  </si>
  <si>
    <t>AA 73.7</t>
  </si>
  <si>
    <t>AA 74.6</t>
  </si>
  <si>
    <t>AA 75.5</t>
  </si>
  <si>
    <t>AA 75.6</t>
  </si>
  <si>
    <t>AA 75.7</t>
  </si>
  <si>
    <t>AA 75.8</t>
  </si>
  <si>
    <t>AA 76.5</t>
  </si>
  <si>
    <t>AA 76.6</t>
  </si>
  <si>
    <t>281. člen ZDavP-2, 2. člen in Priloga 1 in 1A Pravilnika</t>
  </si>
  <si>
    <t>281. člen ZDavP-2, 2. člen in Priloga 2 pravilnika</t>
  </si>
  <si>
    <t>AA 81.4</t>
  </si>
  <si>
    <t>AA 81.10</t>
  </si>
  <si>
    <t>381. člen</t>
  </si>
  <si>
    <t>282. člen ZDavP-2</t>
  </si>
  <si>
    <t>AA 82.3</t>
  </si>
  <si>
    <t>382. člen</t>
  </si>
  <si>
    <t>283. člen ZDavP-2, 2. člen in Priloga 1 Pravilnika</t>
  </si>
  <si>
    <t>Elektronsko izpolnjevanje aktivnosti (da ali ne)</t>
  </si>
  <si>
    <t>IO (opisno)</t>
  </si>
  <si>
    <t>Povezani predpisi z navedbo objave</t>
  </si>
  <si>
    <t>Resorni organ</t>
  </si>
  <si>
    <t>Naziv zakona z navedbo objave</t>
  </si>
  <si>
    <t>Podzakonski predpisi z navedbo objave</t>
  </si>
  <si>
    <t>Populacija (opisno)</t>
  </si>
  <si>
    <t>Populacija (število)</t>
  </si>
  <si>
    <t>Frekvenca</t>
  </si>
  <si>
    <t>Urna postavka</t>
  </si>
  <si>
    <t>1 - Vodenje evidenc</t>
  </si>
  <si>
    <t>2 - Prijava najava aktivnosti</t>
  </si>
  <si>
    <t>3 - Posredovanje poročil</t>
  </si>
  <si>
    <t>4 - Označevanje informacij za tretje osebe</t>
  </si>
  <si>
    <t>5 - Posredovanje informacij za tretje osebe</t>
  </si>
  <si>
    <t>6 - Zahtevek za posamezno aktivnost, oprostitev, povračilo</t>
  </si>
  <si>
    <t>7 - Splošni zahtevki za določene aktivnosti ali oprostitve</t>
  </si>
  <si>
    <t>8 - Registracija</t>
  </si>
  <si>
    <t>9 - Certifikacija izdelkov, procesov</t>
  </si>
  <si>
    <t>10 - Nadzor</t>
  </si>
  <si>
    <t>11 - Inšpekcijski nadzor</t>
  </si>
  <si>
    <t>12 - Prošnja za subvencije, garancije</t>
  </si>
  <si>
    <t>TIPI IO:</t>
  </si>
  <si>
    <t>TIPI AA:</t>
  </si>
  <si>
    <t>1 - Seznanjanje z informacijsko obveznostjo</t>
  </si>
  <si>
    <t>2 - Usposabljanje zaposlenih za pripravo IO</t>
  </si>
  <si>
    <t>3 - Priprava potrebnih informacij iz obstoječih podatkov ali preračunavanje, preoblikovanje obstoječih podatkov za namen IO</t>
  </si>
  <si>
    <t>4 - Pridobivanje novih podatkov</t>
  </si>
  <si>
    <t>5 - Oblikovanje ustreznih podatkov</t>
  </si>
  <si>
    <t>6 - Izpolnjevanje obrazcev, napovedi, obračunov</t>
  </si>
  <si>
    <t>7 - Sklicevanje sestankov zaradi IO</t>
  </si>
  <si>
    <t>8 - Nadzor in sodelovanje pri opravljanju zunanje inšpekcije</t>
  </si>
  <si>
    <t>9 - Kopiranje, distribuiranje (poročil, letakov, etiket)</t>
  </si>
  <si>
    <t>10 - Poročanje/oddajanje informacij</t>
  </si>
  <si>
    <t>11 - Drugo</t>
  </si>
  <si>
    <t>AA (opisno)</t>
  </si>
  <si>
    <t>AA (tip)</t>
  </si>
  <si>
    <t>Št. člena</t>
  </si>
  <si>
    <t>14 - Drugo</t>
  </si>
  <si>
    <t>13 - Usposabljanje, izobraževanje</t>
  </si>
  <si>
    <t>AA 1.9</t>
  </si>
  <si>
    <t>Kategorija predpisa</t>
  </si>
  <si>
    <t>Zap. št. IO</t>
  </si>
  <si>
    <t>IO (tip)</t>
  </si>
  <si>
    <t>Zap. št. AA</t>
  </si>
  <si>
    <t>Zavezanci (opisno)</t>
  </si>
  <si>
    <t>Zakon o davčnem postopku (ZDavP-2, Ur.l. RS, št. 117/2006,  24/2008-ZDDKIS, 125/2008, 110/2009 (1/2010 popr.))</t>
  </si>
  <si>
    <t>Pravilnik o poslovnih knjigah in drugih davčnih evidencah za fizične osebe, ki opravljajo dejavnost (Ur.l. št.138/2006), Pravilnik o spremembah in dopolnitvah Pravilnika o poslovnih knjigah in drugih davčnih evidencah za fizične osebe, ki opravljajo dejavnost (Ur.l. št. 52/2007); Pravilnik o vsebini, obliki, načinu in rokih za predložitev izpisa podatkov iz elektronsko vodenih poslovnih knjig in evidenc zavezanca za davek (Ur.l. RS, št. 59/1007),  Pravilnik o spremembi Pravilnika o vsebini, obliki, načinu in rokih za predložitev izpisa podatkov iz elektronsko vodenih poslovnih knjig in evidenc zavezanca za davek (Ur.l. RS, št. 126/2007),  Pravilnik o spremembi Pravilnika o vsebini, obliki, načinu in rokih za predložitev izpisa podatkov iz elektronsko vodenih poslovnih knjig in evidenc zavezanca za davek (Ur.l. RS, št. 107/2009)</t>
  </si>
  <si>
    <t xml:space="preserve"> 31.člen ZDavP-2</t>
  </si>
  <si>
    <t xml:space="preserve">Zakon o gospodarskih družbah (ZGD-1)
Ur.l. RS, št. 42/2006 (60/2006 popr.), Spremembe: Ur.l. RS, št. 26/2007-ZSDU-B, 33/2007-ZSReg-B, 67/2007-ZTFI (100/2007 popr.), 10/2008, 68/2008, 23/2009 Odl.US: U-I-268/06-35, 42/2009, 65/2009-UPB3, 83/2009 Odl.US: U-I-165/08-10, Up-1772/08-14, Up-379/09-8 </t>
  </si>
  <si>
    <t>MF</t>
  </si>
  <si>
    <t>3-C</t>
  </si>
  <si>
    <t>Hranjenje in vodenje dokumentacije - poslovnih knjig in evidenc po 31. členu ZDavP</t>
  </si>
  <si>
    <t>Hramba in vodenje evidenc po veljavnih določilih</t>
  </si>
  <si>
    <t>AA 1.3</t>
  </si>
  <si>
    <t xml:space="preserve">Zakon o pokojninskem in invalidskem zavarovanju (Ur.l. št. 106/1999), Spremembe: Ur.l. RS, št. 72/2000, 81/2000-ZPSV-C, 124/2000, 109/2001, 83/2002 Odl.US: U-I-178/02-14, 108/2002, 110/2002-ZISDU-1, 112/2002 Skl.US: U-I-307/98-38, 26/2003-UPB1, 40/2003 Odl.US: U-I-273/00-13, 63/2003, 63/2003 Odl.US: U-I-57/00-51, 133/2003 Odl.US: U-I-36/00-52, 135/2003, 2/2004-ZDSS-1 (10/2004 popr.), 20/2004-UPB2, 54/2004-ZDoh-1 (56/2004 popr., 62/2004 popr., 63/2004 popr.), 63/2004-ZZRZI, 136/2004 Odl.US: U-I-273/01-21, 68/2005 Odl.US: U-I-29/04-19, 72/2005, 104/2005-UPB3, 69/2006, 109/2006-UPB4, 112/2006 Odl.US: U-I-358/04-13, 114/2006-ZUTPG, 91/2007 Skl.US: U-I-325/05-5, 10/2008-ZVarDod, 98/2009-ZIUZGK ; Zakon o zdravstvenem varstvu in zdravstvenem zavarovanju (ZZVZZ)
(Ur.l. RS, št. 9/1992), Spremembe: Ur.l. RS, št. 13/1993, 9/1996, 29/1998, 77/1998 Odl.US: Up 53/96, 6/1999, 56/1999-ZVZD, 99/2001, 42/2002-ZDR, 60/2002, 11/2003 Skl.US: U-I-279/00-42, 126/2003, 20/2004-UPB1, 62/2005 Odl.US: U-I-390/02-27, 76/2005, 100/2005-UPB2, 100/2005 Odl.US: U-I-69/03-17, 21/2006 Odl.US: U-I-277/05-32, 38/2006, 72/2006-UPB3, 114/2006-ZUTPG, 91/2007, 71/2008 Skl.US: U-I-163/08-7, 76/2008, 118/2008 Skl.US: U-I-163/08-12 ; Zakon o zaposlovanju in zavarovanju za primer brezposelnosti (ZZZPB)
(Ur.l. RS, št. 5/1991) (17/1991 popr., 2/1994 popr.) Spremembe: Ur.l. RS, št. 12/1992, 12/1993-ZUPDN93, 71/1993, 38/1994, 80/1997 Odl.US: U-I-343/94, 69/1998, 97/2001-ZSDP, 67/2002, 2/2004-ZDSS-1 (10/2004 popr.), 63/2004-ZZRZI, 79/2006, 107/2006-UPB1, 114/2006-ZUTPG, 59/2007-ZŠtip (63/2007 popr.) ; Zakon o starševskem varstvu in družinskih prejemkih (ZSDP)
(Ur.l. RS, št. 97/2001) , Spremembe: Ur.l. RS, št. 76/2003, 110/2003-UPB1, 56/2005 Odl.US: U-I-137/03-23, 111/2005 Odl.US: U-I-31/04-14, 21/2006 Odl.US: U-I-116/03-22, 47/2006, 110/2006-UPB2, 114/2006-ZUTPG, 122/2007 Odl.US: U-I-11/07-45, 10/2008 ; Zakon o prispevkih za socialno varnost (Ur.l. št. 5/1996), Spremembe: Ur.l. RS, št. 18/1996-ZDavP, 34/1996, 83/1997, 3/1998, 106/1999-ZPIZ-1, 81/2000-ZPSV-C, 97/2001-ZSDP, 97/2001, Zakon o dohodnini (ZDoh-2)
Ur.l. RS, št. 117/2006 
Spremembe: Ur.l. RS, št. 33/2007 Odl.US: U-I-198/05-12, 45/2007 Odl.US: U-I-260/04-28, 90/2007, 10/2008, 78/2008, 92/2008, 125/2008, 20/2009, 10/2010, 13/2010 
</t>
  </si>
  <si>
    <t>AA 83.4</t>
  </si>
  <si>
    <t>285. člen v zvezi s 1. odstavkom 281. člena ZDavP-2, Priloga 1 Pravilnika</t>
  </si>
  <si>
    <t>Zakon o davkih občanov (Ur.l. 36/1998), Spremembe: Ur.l. SRS, št. 8/1985, SFRJ, št. 83/1985, SRS, št. 5/1990, RS, št. 48/1990, 8/1991, 10/1991, 17/1991-I-ZUDE, 14/1992, 7/1993, 13/1993-ZP-G, 66/1993-ZP-H, 12/1994, 1/1995, 77/1995, 18/1996-ZDavP, 77/1996, 80/1997, 82/1998, 91/1998, 1/1999-ZNIDC, 7/1999, 28/1999, 110/1999, 116/2000, 117/2006-ZDVP, 117/2006-ZDDD, 24/2008-ZDDKIS</t>
  </si>
  <si>
    <t>IO-14</t>
  </si>
  <si>
    <t>IO-13</t>
  </si>
  <si>
    <t>IO-23</t>
  </si>
  <si>
    <t>IO-31</t>
  </si>
  <si>
    <t>IO-42</t>
  </si>
  <si>
    <t>AA 13.6</t>
  </si>
  <si>
    <t>AA 69.4</t>
  </si>
  <si>
    <t>2% vseh kmetov</t>
  </si>
  <si>
    <t>10% vseh SPjev</t>
  </si>
  <si>
    <t>10% kmetov</t>
  </si>
  <si>
    <t xml:space="preserve">zavezanci za dohodnino - fizične osebe, ki opravljajo dejavnost  - NORMIRANI DOHODKI -dohodek </t>
  </si>
  <si>
    <t>25% vseh ki imajo obresti</t>
  </si>
  <si>
    <t xml:space="preserve"> Zavezanec pridobiva potrdilo za uveljavljanje odbitka davka, plačanega v tujini (kasneje ga uveljavlja v napovedi ali v ugovoru zoper informativni izračun dohodnine)</t>
  </si>
  <si>
    <t>10% od kapitala</t>
  </si>
  <si>
    <t>Tujci, ki niso rezidenti, dobijo obresti - banka jim da podatek, koliko je teh obresti</t>
  </si>
  <si>
    <t>50% jih ima, od 10% od teh DURS zahteva</t>
  </si>
  <si>
    <t>10% gospodarskih družb</t>
  </si>
  <si>
    <t>AA 9.5</t>
  </si>
  <si>
    <t>pošiljanje v potrditev tujemu organu</t>
  </si>
  <si>
    <t>Zavezanci za dajanje podatkov iz 337. člena ZDavP-2 morajo predložiti podatke DU</t>
  </si>
  <si>
    <t>Plačniki davka po 58.členu</t>
  </si>
  <si>
    <t xml:space="preserve">Zasebniki, lastniki podjetij in delodajalci, ki niso plačniki davka </t>
  </si>
  <si>
    <t>zavezanci za dohodnino, ki olašave še niso uveljavljali tekom leta (zavezanci za dohodnino iz dejavnosti jo uveljavljajo v prilogi 13 obračuna)</t>
  </si>
  <si>
    <t xml:space="preserve">Vsi davčni zavezanci </t>
  </si>
  <si>
    <t>IO-83</t>
  </si>
  <si>
    <t>Področje: Finančno področje</t>
  </si>
  <si>
    <t>IO-1a</t>
  </si>
  <si>
    <t>IO-1b</t>
  </si>
  <si>
    <t>AA 1a.1</t>
  </si>
  <si>
    <t>AA 1b.1</t>
  </si>
  <si>
    <t>IO-8a</t>
  </si>
  <si>
    <t>IO-8b</t>
  </si>
  <si>
    <t>AA 8a.1</t>
  </si>
  <si>
    <t>AA 8a.2</t>
  </si>
  <si>
    <t>AA 8a.3</t>
  </si>
  <si>
    <t>AA 8a.4</t>
  </si>
  <si>
    <t>AA 8b.1</t>
  </si>
  <si>
    <t>AA 8b.2</t>
  </si>
  <si>
    <t>AA 8b.3</t>
  </si>
  <si>
    <t>AA 8b.4</t>
  </si>
  <si>
    <t>IO-10a</t>
  </si>
  <si>
    <t>IO-10b</t>
  </si>
  <si>
    <t>AA 10a.1</t>
  </si>
  <si>
    <t>AA 10a.2</t>
  </si>
  <si>
    <t>AA 10a.3</t>
  </si>
  <si>
    <t>AA 10.b.1</t>
  </si>
  <si>
    <t>AA 10.b.2</t>
  </si>
  <si>
    <t>AA 10.b.3</t>
  </si>
  <si>
    <t>IO-15a</t>
  </si>
  <si>
    <t>IO-15b</t>
  </si>
  <si>
    <t>AA 15a.1</t>
  </si>
  <si>
    <t>AA 15a.2</t>
  </si>
  <si>
    <t>AA 15a.3</t>
  </si>
  <si>
    <t>AA 15a.4</t>
  </si>
  <si>
    <t>AA 15a.5</t>
  </si>
  <si>
    <t>AA 15b.1</t>
  </si>
  <si>
    <t>AA 15b.2</t>
  </si>
  <si>
    <t>AA 15b.3</t>
  </si>
  <si>
    <t>AA 15b.4</t>
  </si>
  <si>
    <t>AA 15b.5</t>
  </si>
  <si>
    <t>IO-16a</t>
  </si>
  <si>
    <t>IO-16b</t>
  </si>
  <si>
    <t>AA 16a.1</t>
  </si>
  <si>
    <t>AA 16a.2</t>
  </si>
  <si>
    <t>AA 16b.1</t>
  </si>
  <si>
    <t>AA 16b.2</t>
  </si>
  <si>
    <t>IO-17a</t>
  </si>
  <si>
    <t>IO-17b</t>
  </si>
  <si>
    <t>AA 17a.1</t>
  </si>
  <si>
    <t>AA 17a.2</t>
  </si>
  <si>
    <t>AA 17a.3</t>
  </si>
  <si>
    <t>AA 17a.4</t>
  </si>
  <si>
    <t>AA 17b.1</t>
  </si>
  <si>
    <t>AA 17b.2</t>
  </si>
  <si>
    <t>AA 17b.3</t>
  </si>
  <si>
    <t>AA 17b.4</t>
  </si>
  <si>
    <t>AA 85.5</t>
  </si>
  <si>
    <t>AA 84.5</t>
  </si>
  <si>
    <t>ADMINISTRATIVNO BREME IO</t>
  </si>
  <si>
    <t xml:space="preserve">rezidenti, ki prejmejo dohodek iz drugega pogodbenega razmerja od osebe, ki ni plačnik davka po 58.členu ZDavP-2, in nerezidenti, ki prejmejo dohodek iz drugega pogodbenega razmerja z virom v Sloveniji. </t>
  </si>
  <si>
    <t>ZMANJŠANJE V %</t>
  </si>
  <si>
    <t>BREME V ZMANJŠANIH URAH</t>
  </si>
  <si>
    <t>ZMANJŠANJE BREMENA</t>
  </si>
  <si>
    <t>CELO BREME V ZMANJŠANIH</t>
  </si>
  <si>
    <t>ZMANJŠANJE?</t>
  </si>
  <si>
    <t>ZMANJŠANJE %</t>
  </si>
  <si>
    <t>10</t>
  </si>
  <si>
    <t>11</t>
  </si>
</sst>
</file>

<file path=xl/styles.xml><?xml version="1.0" encoding="utf-8"?>
<styleSheet xmlns="http://schemas.openxmlformats.org/spreadsheetml/2006/main">
  <numFmts count="5">
    <numFmt numFmtId="164" formatCode="_-* #,##0.00\ [$EUR]_-;\-* #,##0.00\ [$EUR]_-;_-* &quot;-&quot;??\ [$EUR]_-;_-@_-"/>
    <numFmt numFmtId="165" formatCode="[$€-2]\ #,##0.00"/>
    <numFmt numFmtId="166" formatCode="#,##0.0"/>
    <numFmt numFmtId="167" formatCode="mmm/yyyy"/>
    <numFmt numFmtId="168" formatCode="#,##0.00\ &quot;€&quot;"/>
  </numFmts>
  <fonts count="17">
    <font>
      <sz val="10"/>
      <name val="Arial"/>
      <charset val="238"/>
    </font>
    <font>
      <sz val="8"/>
      <name val="Arial"/>
      <family val="2"/>
    </font>
    <font>
      <b/>
      <i/>
      <sz val="8"/>
      <name val="Arial"/>
      <family val="2"/>
    </font>
    <font>
      <sz val="8"/>
      <color indexed="12"/>
      <name val="Arial"/>
      <family val="2"/>
    </font>
    <font>
      <b/>
      <sz val="8"/>
      <name val="Arial"/>
      <family val="2"/>
    </font>
    <font>
      <b/>
      <sz val="8"/>
      <name val="Arial"/>
      <family val="2"/>
      <charset val="238"/>
    </font>
    <font>
      <sz val="8"/>
      <name val="Arial"/>
      <family val="2"/>
      <charset val="238"/>
    </font>
    <font>
      <sz val="9"/>
      <color indexed="81"/>
      <name val="Tahoma"/>
      <family val="2"/>
    </font>
    <font>
      <b/>
      <sz val="9"/>
      <color indexed="81"/>
      <name val="Tahoma"/>
      <family val="2"/>
    </font>
    <font>
      <sz val="10"/>
      <name val="Arial"/>
      <family val="2"/>
    </font>
    <font>
      <i/>
      <sz val="8"/>
      <name val="Arial"/>
      <family val="2"/>
    </font>
    <font>
      <sz val="8"/>
      <color indexed="62"/>
      <name val="Arial"/>
      <family val="2"/>
    </font>
    <font>
      <sz val="8"/>
      <color indexed="23"/>
      <name val="Arial"/>
      <family val="2"/>
    </font>
    <font>
      <sz val="8"/>
      <color indexed="81"/>
      <name val="Tahoma"/>
      <family val="2"/>
    </font>
    <font>
      <sz val="8"/>
      <color indexed="62"/>
      <name val="Arial"/>
      <family val="2"/>
    </font>
    <font>
      <sz val="10"/>
      <name val="Arial"/>
      <family val="2"/>
    </font>
    <font>
      <sz val="8"/>
      <name val="Arial"/>
      <charset val="238"/>
    </font>
  </fonts>
  <fills count="3">
    <fill>
      <patternFill patternType="none"/>
    </fill>
    <fill>
      <patternFill patternType="gray125"/>
    </fill>
    <fill>
      <patternFill patternType="solid">
        <fgColor indexed="13"/>
        <bgColor indexed="64"/>
      </patternFill>
    </fill>
  </fills>
  <borders count="45">
    <border>
      <left/>
      <right/>
      <top/>
      <bottom/>
      <diagonal/>
    </border>
    <border>
      <left style="thick">
        <color indexed="64"/>
      </left>
      <right style="thick">
        <color indexed="64"/>
      </right>
      <top/>
      <bottom/>
      <diagonal/>
    </border>
    <border>
      <left style="thick">
        <color indexed="64"/>
      </left>
      <right/>
      <top/>
      <bottom/>
      <diagonal/>
    </border>
    <border>
      <left/>
      <right style="thick">
        <color indexed="64"/>
      </right>
      <top/>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right style="medium">
        <color indexed="64"/>
      </right>
      <top style="thick">
        <color indexed="64"/>
      </top>
      <bottom/>
      <diagonal/>
    </border>
    <border>
      <left style="medium">
        <color indexed="64"/>
      </left>
      <right style="medium">
        <color indexed="64"/>
      </right>
      <top style="thick">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diagonal/>
    </border>
    <border>
      <left style="medium">
        <color indexed="64"/>
      </left>
      <right style="medium">
        <color indexed="64"/>
      </right>
      <top/>
      <bottom/>
      <diagonal/>
    </border>
    <border>
      <left/>
      <right/>
      <top style="thick">
        <color indexed="64"/>
      </top>
      <bottom/>
      <diagonal/>
    </border>
    <border>
      <left/>
      <right/>
      <top style="thin">
        <color indexed="64"/>
      </top>
      <bottom/>
      <diagonal/>
    </border>
    <border>
      <left/>
      <right/>
      <top/>
      <bottom style="medium">
        <color indexed="64"/>
      </bottom>
      <diagonal/>
    </border>
    <border>
      <left style="medium">
        <color indexed="64"/>
      </left>
      <right style="medium">
        <color indexed="64"/>
      </right>
      <top style="thin">
        <color indexed="64"/>
      </top>
      <bottom style="thick">
        <color indexed="64"/>
      </bottom>
      <diagonal/>
    </border>
    <border>
      <left/>
      <right/>
      <top style="thick">
        <color indexed="64"/>
      </top>
      <bottom style="thick">
        <color indexed="64"/>
      </bottom>
      <diagonal/>
    </border>
    <border>
      <left style="medium">
        <color indexed="64"/>
      </left>
      <right/>
      <top/>
      <bottom style="thin">
        <color indexed="64"/>
      </bottom>
      <diagonal/>
    </border>
    <border>
      <left style="medium">
        <color indexed="64"/>
      </left>
      <right style="medium">
        <color indexed="64"/>
      </right>
      <top/>
      <bottom style="thick">
        <color indexed="64"/>
      </bottom>
      <diagonal/>
    </border>
    <border>
      <left/>
      <right style="thick">
        <color indexed="64"/>
      </right>
      <top style="thick">
        <color indexed="64"/>
      </top>
      <bottom/>
      <diagonal/>
    </border>
    <border>
      <left/>
      <right style="thick">
        <color indexed="64"/>
      </right>
      <top/>
      <bottom style="thick">
        <color indexed="64"/>
      </bottom>
      <diagonal/>
    </border>
    <border>
      <left/>
      <right style="medium">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ck">
        <color indexed="64"/>
      </bottom>
      <diagonal/>
    </border>
    <border>
      <left/>
      <right style="medium">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style="medium">
        <color indexed="64"/>
      </right>
      <top/>
      <bottom style="thick">
        <color indexed="64"/>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bottom style="thin">
        <color indexed="64"/>
      </bottom>
      <diagonal/>
    </border>
    <border>
      <left style="thick">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style="medium">
        <color indexed="64"/>
      </right>
      <top style="thin">
        <color indexed="64"/>
      </top>
      <bottom style="thick">
        <color indexed="64"/>
      </bottom>
      <diagonal/>
    </border>
    <border>
      <left/>
      <right style="medium">
        <color indexed="64"/>
      </right>
      <top/>
      <bottom style="thick">
        <color indexed="64"/>
      </bottom>
      <diagonal/>
    </border>
    <border>
      <left/>
      <right style="medium">
        <color indexed="64"/>
      </right>
      <top/>
      <bottom style="medium">
        <color indexed="64"/>
      </bottom>
      <diagonal/>
    </border>
    <border>
      <left style="medium">
        <color indexed="64"/>
      </left>
      <right/>
      <top/>
      <bottom/>
      <diagonal/>
    </border>
  </borders>
  <cellStyleXfs count="3">
    <xf numFmtId="0" fontId="0" fillId="0" borderId="0"/>
    <xf numFmtId="0" fontId="9" fillId="0" borderId="0"/>
    <xf numFmtId="9" fontId="15" fillId="0" borderId="0" applyFont="0" applyFill="0" applyBorder="0" applyAlignment="0" applyProtection="0"/>
  </cellStyleXfs>
  <cellXfs count="377">
    <xf numFmtId="0" fontId="0" fillId="0" borderId="0" xfId="0"/>
    <xf numFmtId="0" fontId="1" fillId="0" borderId="0" xfId="0" applyFont="1" applyBorder="1"/>
    <xf numFmtId="0" fontId="1" fillId="0" borderId="0" xfId="0" applyFont="1" applyBorder="1" applyAlignment="1">
      <alignment horizontal="center"/>
    </xf>
    <xf numFmtId="0" fontId="1" fillId="0" borderId="1" xfId="0" applyFont="1" applyBorder="1" applyAlignment="1"/>
    <xf numFmtId="164" fontId="1" fillId="0" borderId="0" xfId="0" applyNumberFormat="1" applyFont="1" applyBorder="1"/>
    <xf numFmtId="0" fontId="1" fillId="0" borderId="0" xfId="0" applyFont="1"/>
    <xf numFmtId="164" fontId="1" fillId="0" borderId="0" xfId="0" applyNumberFormat="1" applyFont="1"/>
    <xf numFmtId="0" fontId="3" fillId="0" borderId="0" xfId="0" applyFont="1" applyBorder="1"/>
    <xf numFmtId="0" fontId="1" fillId="0" borderId="2" xfId="0" applyFont="1" applyBorder="1" applyAlignment="1"/>
    <xf numFmtId="0" fontId="1" fillId="0" borderId="0" xfId="0" applyFont="1" applyBorder="1" applyAlignment="1"/>
    <xf numFmtId="0" fontId="1" fillId="0" borderId="3" xfId="0" applyFont="1" applyBorder="1" applyAlignment="1"/>
    <xf numFmtId="0" fontId="1" fillId="0" borderId="0" xfId="0" applyFont="1" applyFill="1"/>
    <xf numFmtId="0" fontId="1" fillId="0" borderId="0" xfId="0" applyFont="1" applyBorder="1" applyAlignment="1">
      <alignment wrapText="1"/>
    </xf>
    <xf numFmtId="0" fontId="5" fillId="0" borderId="0" xfId="0" applyFont="1"/>
    <xf numFmtId="0" fontId="1" fillId="0" borderId="2" xfId="0" applyFont="1" applyBorder="1"/>
    <xf numFmtId="0" fontId="5" fillId="0" borderId="4" xfId="0" applyFont="1" applyFill="1" applyBorder="1" applyAlignment="1">
      <alignment horizontal="center"/>
    </xf>
    <xf numFmtId="0" fontId="5" fillId="0" borderId="5" xfId="0" applyFont="1" applyFill="1" applyBorder="1" applyAlignment="1" applyProtection="1">
      <alignment horizontal="center"/>
      <protection locked="0"/>
    </xf>
    <xf numFmtId="0" fontId="5" fillId="0" borderId="5"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5" xfId="0" applyFont="1" applyFill="1" applyBorder="1" applyAlignment="1">
      <alignment horizontal="center" vertical="center"/>
    </xf>
    <xf numFmtId="0" fontId="5" fillId="0" borderId="6" xfId="0" applyFont="1" applyFill="1" applyBorder="1" applyAlignment="1" applyProtection="1">
      <alignment horizontal="center" vertical="center"/>
      <protection locked="0"/>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8" xfId="0" applyFont="1" applyFill="1" applyBorder="1" applyAlignment="1">
      <alignment horizontal="center"/>
    </xf>
    <xf numFmtId="0" fontId="1" fillId="0" borderId="8" xfId="0" applyFont="1" applyFill="1" applyBorder="1" applyAlignment="1">
      <alignment horizontal="left" vertical="center" wrapText="1"/>
    </xf>
    <xf numFmtId="3" fontId="5" fillId="0" borderId="8"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xf>
    <xf numFmtId="165" fontId="5" fillId="0" borderId="8" xfId="0" applyNumberFormat="1" applyFont="1" applyFill="1" applyBorder="1" applyAlignment="1" applyProtection="1">
      <alignment horizontal="center" vertical="center"/>
      <protection locked="0"/>
    </xf>
    <xf numFmtId="0" fontId="1" fillId="0" borderId="9" xfId="0" applyFont="1" applyFill="1" applyBorder="1" applyAlignment="1">
      <alignment horizontal="left" vertical="center" wrapText="1"/>
    </xf>
    <xf numFmtId="3"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165" fontId="5" fillId="0" borderId="10" xfId="0" applyNumberFormat="1" applyFont="1" applyFill="1" applyBorder="1" applyAlignment="1">
      <alignment horizontal="center" vertical="center"/>
    </xf>
    <xf numFmtId="0" fontId="5" fillId="0" borderId="4" xfId="0" applyFont="1" applyFill="1" applyBorder="1" applyAlignment="1">
      <alignment horizontal="center" vertical="center"/>
    </xf>
    <xf numFmtId="165" fontId="5" fillId="0" borderId="4" xfId="0" applyNumberFormat="1" applyFont="1" applyFill="1" applyBorder="1" applyAlignment="1" applyProtection="1">
      <alignment horizontal="center" vertical="center"/>
      <protection locked="0"/>
    </xf>
    <xf numFmtId="3" fontId="5" fillId="0" borderId="4" xfId="0" applyNumberFormat="1" applyFont="1" applyFill="1" applyBorder="1" applyAlignment="1" applyProtection="1">
      <alignment horizontal="center" vertical="center"/>
      <protection locked="0"/>
    </xf>
    <xf numFmtId="0" fontId="1" fillId="0" borderId="11" xfId="0" applyFont="1" applyFill="1" applyBorder="1" applyAlignment="1">
      <alignment horizontal="left" vertical="center" wrapText="1"/>
    </xf>
    <xf numFmtId="3" fontId="5" fillId="0" borderId="5"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165" fontId="5" fillId="0" borderId="5" xfId="0" applyNumberFormat="1" applyFont="1" applyFill="1" applyBorder="1" applyAlignment="1">
      <alignment horizontal="center" vertical="center"/>
    </xf>
    <xf numFmtId="165" fontId="5" fillId="0" borderId="5" xfId="0" applyNumberFormat="1" applyFont="1" applyFill="1" applyBorder="1" applyAlignment="1" applyProtection="1">
      <alignment horizontal="center" vertical="center"/>
      <protection locked="0"/>
    </xf>
    <xf numFmtId="3" fontId="5" fillId="0" borderId="6" xfId="0" applyNumberFormat="1" applyFont="1" applyFill="1" applyBorder="1" applyAlignment="1" applyProtection="1">
      <alignment horizontal="center" vertical="center"/>
      <protection locked="0"/>
    </xf>
    <xf numFmtId="165" fontId="5" fillId="0" borderId="12" xfId="0" applyNumberFormat="1" applyFont="1" applyFill="1" applyBorder="1" applyAlignment="1" applyProtection="1">
      <alignment horizontal="center" vertical="center"/>
      <protection locked="0"/>
    </xf>
    <xf numFmtId="0" fontId="1" fillId="0" borderId="11" xfId="0" applyFont="1" applyFill="1" applyBorder="1" applyAlignment="1">
      <alignment vertical="center" wrapText="1"/>
    </xf>
    <xf numFmtId="0" fontId="5" fillId="0" borderId="12" xfId="0" applyFont="1" applyFill="1" applyBorder="1" applyAlignment="1" applyProtection="1">
      <alignment horizontal="center"/>
      <protection locked="0"/>
    </xf>
    <xf numFmtId="0" fontId="1" fillId="0" borderId="13" xfId="0" applyFont="1" applyFill="1" applyBorder="1" applyAlignment="1">
      <alignment vertical="center" wrapText="1"/>
    </xf>
    <xf numFmtId="3" fontId="5" fillId="0" borderId="12" xfId="0" applyNumberFormat="1" applyFont="1" applyFill="1" applyBorder="1" applyAlignment="1">
      <alignment horizontal="center" vertical="center"/>
    </xf>
    <xf numFmtId="0" fontId="5" fillId="0" borderId="12" xfId="0" applyFont="1" applyFill="1" applyBorder="1" applyAlignment="1">
      <alignment horizontal="center" vertical="center"/>
    </xf>
    <xf numFmtId="3" fontId="5" fillId="0" borderId="12" xfId="0" applyNumberFormat="1" applyFont="1" applyFill="1" applyBorder="1" applyAlignment="1" applyProtection="1">
      <alignment horizontal="center" vertical="center"/>
      <protection locked="0"/>
    </xf>
    <xf numFmtId="0" fontId="5" fillId="0" borderId="10" xfId="0" applyFont="1" applyFill="1" applyBorder="1" applyAlignment="1">
      <alignment horizontal="center"/>
    </xf>
    <xf numFmtId="0" fontId="1" fillId="0" borderId="4" xfId="0" applyFont="1" applyFill="1" applyBorder="1" applyAlignment="1">
      <alignment horizontal="left" vertical="center" wrapText="1"/>
    </xf>
    <xf numFmtId="3" fontId="5" fillId="0" borderId="4"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165" fontId="5" fillId="0" borderId="10" xfId="0" applyNumberFormat="1" applyFont="1" applyFill="1" applyBorder="1" applyAlignment="1" applyProtection="1">
      <alignment horizontal="center" vertical="center"/>
      <protection locked="0"/>
    </xf>
    <xf numFmtId="0" fontId="5" fillId="0" borderId="5" xfId="0" applyFont="1" applyFill="1" applyBorder="1" applyAlignment="1">
      <alignment horizontal="center"/>
    </xf>
    <xf numFmtId="0" fontId="1" fillId="0" borderId="5" xfId="0" applyFont="1" applyFill="1" applyBorder="1" applyAlignment="1">
      <alignment horizontal="left" vertical="center" wrapText="1"/>
    </xf>
    <xf numFmtId="0" fontId="1" fillId="0" borderId="0" xfId="0" applyFont="1" applyFill="1" applyAlignment="1">
      <alignment wrapText="1"/>
    </xf>
    <xf numFmtId="3" fontId="5" fillId="0" borderId="14"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1" fillId="0" borderId="10" xfId="0" applyFont="1" applyFill="1" applyBorder="1" applyAlignment="1" applyProtection="1">
      <alignment horizontal="left" vertical="center" wrapText="1"/>
      <protection locked="0"/>
    </xf>
    <xf numFmtId="3" fontId="5" fillId="0" borderId="10" xfId="0" applyNumberFormat="1" applyFont="1" applyFill="1" applyBorder="1" applyAlignment="1" applyProtection="1">
      <alignment horizontal="center" vertical="center"/>
      <protection locked="0"/>
    </xf>
    <xf numFmtId="0" fontId="1" fillId="0" borderId="4" xfId="0" applyFont="1" applyFill="1" applyBorder="1" applyAlignment="1" applyProtection="1">
      <alignment horizontal="left" vertical="center" wrapText="1"/>
      <protection locked="0"/>
    </xf>
    <xf numFmtId="0" fontId="1" fillId="0" borderId="5"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center" vertical="center"/>
      <protection locked="0"/>
    </xf>
    <xf numFmtId="0" fontId="1" fillId="0" borderId="12" xfId="0" applyFont="1" applyFill="1" applyBorder="1" applyAlignment="1" applyProtection="1">
      <alignment horizontal="left" vertical="center" wrapText="1"/>
      <protection locked="0"/>
    </xf>
    <xf numFmtId="165" fontId="5" fillId="0" borderId="14"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left" vertical="center" wrapText="1"/>
      <protection locked="0"/>
    </xf>
    <xf numFmtId="0" fontId="1" fillId="0" borderId="12" xfId="0" applyFont="1" applyFill="1" applyBorder="1" applyAlignment="1">
      <alignment wrapText="1"/>
    </xf>
    <xf numFmtId="0" fontId="5" fillId="0" borderId="12" xfId="0" applyFont="1" applyFill="1" applyBorder="1" applyAlignment="1" applyProtection="1">
      <alignment horizontal="center" vertical="center"/>
      <protection locked="0"/>
    </xf>
    <xf numFmtId="0" fontId="1" fillId="0" borderId="15" xfId="0" applyFont="1" applyFill="1" applyBorder="1"/>
    <xf numFmtId="0" fontId="5" fillId="0" borderId="6" xfId="0" applyFont="1" applyFill="1" applyBorder="1" applyAlignment="1">
      <alignment horizontal="center" vertical="center"/>
    </xf>
    <xf numFmtId="165" fontId="5" fillId="0" borderId="6" xfId="0" applyNumberFormat="1" applyFont="1" applyFill="1" applyBorder="1" applyAlignment="1">
      <alignment horizontal="center" vertical="center"/>
    </xf>
    <xf numFmtId="0" fontId="5" fillId="0" borderId="14" xfId="0" applyFont="1" applyFill="1" applyBorder="1" applyAlignment="1">
      <alignment horizontal="center" vertical="center"/>
    </xf>
    <xf numFmtId="165" fontId="5" fillId="0" borderId="14" xfId="0" applyNumberFormat="1"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0" xfId="0" applyFont="1" applyFill="1" applyBorder="1" applyAlignment="1" applyProtection="1">
      <alignment wrapText="1"/>
      <protection locked="0"/>
    </xf>
    <xf numFmtId="0" fontId="1" fillId="0" borderId="12" xfId="0" applyFont="1" applyFill="1" applyBorder="1" applyAlignment="1" applyProtection="1">
      <alignment wrapText="1"/>
      <protection locked="0"/>
    </xf>
    <xf numFmtId="165" fontId="5" fillId="0" borderId="6" xfId="0" applyNumberFormat="1" applyFont="1" applyFill="1" applyBorder="1" applyAlignment="1" applyProtection="1">
      <alignment horizontal="center" vertical="center"/>
      <protection locked="0"/>
    </xf>
    <xf numFmtId="0" fontId="1" fillId="0" borderId="12" xfId="0" applyFont="1" applyFill="1" applyBorder="1" applyAlignment="1">
      <alignment horizontal="center" vertical="center" wrapText="1"/>
    </xf>
    <xf numFmtId="0" fontId="1" fillId="0" borderId="10" xfId="0" applyFont="1" applyFill="1" applyBorder="1" applyAlignment="1">
      <alignment vertical="center" wrapText="1"/>
    </xf>
    <xf numFmtId="0" fontId="5" fillId="0" borderId="10" xfId="0" applyFont="1" applyFill="1" applyBorder="1" applyAlignment="1">
      <alignment horizontal="center" vertical="center"/>
    </xf>
    <xf numFmtId="0" fontId="1" fillId="0" borderId="6" xfId="0" applyFont="1" applyFill="1" applyBorder="1" applyAlignment="1">
      <alignment horizontal="left" vertical="center" wrapText="1"/>
    </xf>
    <xf numFmtId="0" fontId="1" fillId="0" borderId="0"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1" fillId="0" borderId="12" xfId="0" applyFont="1" applyFill="1" applyBorder="1" applyAlignment="1">
      <alignment horizontal="left" vertical="top" wrapText="1"/>
    </xf>
    <xf numFmtId="0" fontId="1" fillId="0" borderId="12" xfId="0" applyFont="1" applyFill="1" applyBorder="1" applyAlignment="1">
      <alignment horizontal="center" vertical="top" wrapText="1"/>
    </xf>
    <xf numFmtId="0" fontId="1" fillId="0" borderId="15" xfId="0" applyFont="1" applyFill="1" applyBorder="1" applyAlignment="1">
      <alignment wrapText="1"/>
    </xf>
    <xf numFmtId="0" fontId="1" fillId="0" borderId="16" xfId="0" applyFont="1" applyFill="1" applyBorder="1" applyAlignment="1">
      <alignment wrapText="1"/>
    </xf>
    <xf numFmtId="0" fontId="14" fillId="0" borderId="12" xfId="0"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1" fillId="0" borderId="12" xfId="0" applyFont="1" applyFill="1" applyBorder="1" applyAlignment="1">
      <alignment vertical="top" wrapText="1"/>
    </xf>
    <xf numFmtId="0" fontId="1" fillId="0" borderId="14" xfId="0" applyFont="1" applyFill="1" applyBorder="1" applyAlignment="1" applyProtection="1">
      <alignment vertical="center" wrapText="1"/>
      <protection locked="0"/>
    </xf>
    <xf numFmtId="3" fontId="5" fillId="0" borderId="5" xfId="0" applyNumberFormat="1" applyFont="1" applyFill="1" applyBorder="1" applyAlignment="1" applyProtection="1">
      <alignment horizontal="center" vertical="center"/>
      <protection locked="0"/>
    </xf>
    <xf numFmtId="0" fontId="1" fillId="0" borderId="16" xfId="0" applyFont="1" applyFill="1" applyBorder="1"/>
    <xf numFmtId="0" fontId="5" fillId="0" borderId="8" xfId="0" applyFont="1" applyFill="1" applyBorder="1" applyAlignment="1">
      <alignment horizontal="center" vertical="center"/>
    </xf>
    <xf numFmtId="0" fontId="1" fillId="0" borderId="0" xfId="0" applyFont="1" applyAlignment="1">
      <alignment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1" fillId="0" borderId="17" xfId="0" applyFont="1" applyBorder="1"/>
    <xf numFmtId="0" fontId="5" fillId="0" borderId="18" xfId="0" applyFont="1" applyFill="1" applyBorder="1" applyAlignment="1">
      <alignment horizontal="center" vertical="center"/>
    </xf>
    <xf numFmtId="0" fontId="5" fillId="0" borderId="18" xfId="0" applyFont="1" applyFill="1" applyBorder="1" applyAlignment="1" applyProtection="1">
      <alignment horizontal="center" vertical="center"/>
      <protection locked="0"/>
    </xf>
    <xf numFmtId="3" fontId="5" fillId="0" borderId="18" xfId="0" applyNumberFormat="1" applyFont="1" applyFill="1" applyBorder="1" applyAlignment="1">
      <alignment horizontal="center" vertical="center"/>
    </xf>
    <xf numFmtId="49" fontId="5" fillId="0" borderId="18" xfId="0" applyNumberFormat="1" applyFont="1" applyFill="1" applyBorder="1" applyAlignment="1">
      <alignment horizontal="center" vertical="center"/>
    </xf>
    <xf numFmtId="165" fontId="5" fillId="0" borderId="18" xfId="0" applyNumberFormat="1" applyFont="1" applyFill="1" applyBorder="1" applyAlignment="1" applyProtection="1">
      <alignment horizontal="center" vertical="center"/>
      <protection locked="0"/>
    </xf>
    <xf numFmtId="3" fontId="5" fillId="0" borderId="18" xfId="0" applyNumberFormat="1" applyFont="1" applyFill="1" applyBorder="1" applyAlignment="1" applyProtection="1">
      <alignment horizontal="center" vertical="center"/>
      <protection locked="0"/>
    </xf>
    <xf numFmtId="0" fontId="1" fillId="0" borderId="19" xfId="0" applyFont="1" applyFill="1" applyBorder="1" applyAlignment="1">
      <alignment horizontal="center" vertical="center" wrapText="1"/>
    </xf>
    <xf numFmtId="3" fontId="5" fillId="0" borderId="6"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0" fontId="1" fillId="0" borderId="4" xfId="0" applyFont="1" applyFill="1" applyBorder="1" applyAlignment="1" applyProtection="1">
      <alignment vertical="center" wrapText="1"/>
      <protection locked="0"/>
    </xf>
    <xf numFmtId="0" fontId="1" fillId="0" borderId="5" xfId="0" applyFont="1" applyFill="1" applyBorder="1" applyAlignment="1" applyProtection="1">
      <alignment vertical="center" wrapText="1"/>
      <protection locked="0"/>
    </xf>
    <xf numFmtId="165" fontId="5" fillId="0" borderId="20" xfId="0" applyNumberFormat="1"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protection locked="0"/>
    </xf>
    <xf numFmtId="0" fontId="1" fillId="0" borderId="22" xfId="0" applyFont="1" applyFill="1" applyBorder="1"/>
    <xf numFmtId="0" fontId="1" fillId="0" borderId="3" xfId="0" applyFont="1" applyFill="1" applyBorder="1"/>
    <xf numFmtId="0" fontId="1" fillId="0" borderId="23" xfId="0" applyFont="1" applyFill="1" applyBorder="1"/>
    <xf numFmtId="0" fontId="1" fillId="0" borderId="14" xfId="0" applyFont="1" applyFill="1" applyBorder="1" applyAlignment="1" applyProtection="1">
      <alignment horizontal="left" vertical="center" wrapText="1"/>
      <protection locked="0"/>
    </xf>
    <xf numFmtId="0" fontId="5" fillId="0" borderId="24" xfId="0" applyFont="1" applyFill="1" applyBorder="1" applyAlignment="1" applyProtection="1">
      <alignment horizontal="center" vertical="center"/>
      <protection locked="0"/>
    </xf>
    <xf numFmtId="49" fontId="5" fillId="0" borderId="5" xfId="0" applyNumberFormat="1" applyFont="1" applyFill="1" applyBorder="1" applyAlignment="1">
      <alignment horizontal="center" vertical="center"/>
    </xf>
    <xf numFmtId="0" fontId="1" fillId="0" borderId="0" xfId="0" applyFont="1" applyFill="1" applyBorder="1"/>
    <xf numFmtId="16" fontId="1" fillId="0" borderId="4"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wrapText="1"/>
    </xf>
    <xf numFmtId="0" fontId="1" fillId="0" borderId="5" xfId="0" applyFont="1" applyFill="1" applyBorder="1" applyAlignment="1">
      <alignment horizontal="center" vertical="center" wrapText="1"/>
    </xf>
    <xf numFmtId="0" fontId="1" fillId="0" borderId="5" xfId="0" applyFont="1" applyFill="1" applyBorder="1" applyAlignment="1">
      <alignment vertical="center" wrapText="1"/>
    </xf>
    <xf numFmtId="0" fontId="1" fillId="0" borderId="14" xfId="0" applyFont="1" applyFill="1" applyBorder="1" applyAlignment="1">
      <alignment horizontal="center" wrapText="1"/>
    </xf>
    <xf numFmtId="0" fontId="1" fillId="0" borderId="12" xfId="0" applyFont="1" applyFill="1" applyBorder="1" applyAlignment="1">
      <alignment vertical="center" wrapText="1"/>
    </xf>
    <xf numFmtId="0" fontId="1" fillId="0" borderId="4" xfId="0" applyFont="1" applyFill="1" applyBorder="1" applyAlignment="1" applyProtection="1">
      <alignment horizontal="center" vertical="center" wrapText="1"/>
      <protection locked="0"/>
    </xf>
    <xf numFmtId="3" fontId="5" fillId="0" borderId="14" xfId="0" applyNumberFormat="1" applyFont="1" applyFill="1" applyBorder="1" applyAlignment="1">
      <alignment horizontal="center" vertical="center"/>
    </xf>
    <xf numFmtId="1" fontId="1" fillId="0" borderId="0" xfId="0" applyNumberFormat="1" applyFont="1"/>
    <xf numFmtId="1" fontId="1" fillId="0" borderId="0" xfId="0" applyNumberFormat="1" applyFont="1" applyBorder="1"/>
    <xf numFmtId="1" fontId="5" fillId="0" borderId="8" xfId="0" applyNumberFormat="1" applyFont="1" applyFill="1" applyBorder="1" applyAlignment="1" applyProtection="1">
      <alignment horizontal="center" vertical="center"/>
      <protection locked="0"/>
    </xf>
    <xf numFmtId="1" fontId="5" fillId="0" borderId="10" xfId="0" applyNumberFormat="1" applyFont="1" applyFill="1" applyBorder="1" applyAlignment="1">
      <alignment horizontal="center" vertical="center"/>
    </xf>
    <xf numFmtId="1" fontId="5" fillId="0" borderId="5" xfId="0" applyNumberFormat="1" applyFont="1" applyFill="1" applyBorder="1" applyAlignment="1">
      <alignment horizontal="center" vertical="center"/>
    </xf>
    <xf numFmtId="1" fontId="5" fillId="0" borderId="5" xfId="0" applyNumberFormat="1" applyFont="1" applyFill="1" applyBorder="1" applyAlignment="1" applyProtection="1">
      <alignment horizontal="center" vertical="center"/>
      <protection locked="0"/>
    </xf>
    <xf numFmtId="1" fontId="5" fillId="0" borderId="12" xfId="0" applyNumberFormat="1" applyFont="1" applyFill="1" applyBorder="1" applyAlignment="1" applyProtection="1">
      <alignment horizontal="center" vertical="center"/>
      <protection locked="0"/>
    </xf>
    <xf numFmtId="1" fontId="5" fillId="0" borderId="4" xfId="0" applyNumberFormat="1" applyFont="1" applyFill="1" applyBorder="1" applyAlignment="1" applyProtection="1">
      <alignment horizontal="center" vertical="center"/>
      <protection locked="0"/>
    </xf>
    <xf numFmtId="1" fontId="5" fillId="0" borderId="6" xfId="0" applyNumberFormat="1" applyFont="1" applyFill="1" applyBorder="1" applyAlignment="1" applyProtection="1">
      <alignment horizontal="center" vertical="center"/>
      <protection locked="0"/>
    </xf>
    <xf numFmtId="1" fontId="5" fillId="0" borderId="14" xfId="0" applyNumberFormat="1" applyFont="1" applyFill="1" applyBorder="1" applyAlignment="1" applyProtection="1">
      <alignment horizontal="center" vertical="center"/>
      <protection locked="0"/>
    </xf>
    <xf numFmtId="1" fontId="5" fillId="0" borderId="10" xfId="0" applyNumberFormat="1" applyFont="1" applyFill="1" applyBorder="1" applyAlignment="1" applyProtection="1">
      <alignment horizontal="center" vertical="center"/>
      <protection locked="0"/>
    </xf>
    <xf numFmtId="1" fontId="5" fillId="0" borderId="6" xfId="0" applyNumberFormat="1" applyFont="1" applyFill="1" applyBorder="1" applyAlignment="1">
      <alignment horizontal="center" vertical="center"/>
    </xf>
    <xf numFmtId="1" fontId="5" fillId="0" borderId="14" xfId="0" applyNumberFormat="1" applyFont="1" applyFill="1" applyBorder="1" applyAlignment="1">
      <alignment horizontal="center" vertical="center"/>
    </xf>
    <xf numFmtId="1" fontId="5" fillId="0" borderId="18" xfId="0" applyNumberFormat="1" applyFont="1" applyFill="1" applyBorder="1" applyAlignment="1" applyProtection="1">
      <alignment horizontal="center" vertical="center"/>
      <protection locked="0"/>
    </xf>
    <xf numFmtId="1" fontId="5" fillId="0" borderId="20" xfId="0" applyNumberFormat="1" applyFont="1" applyFill="1" applyBorder="1" applyAlignment="1" applyProtection="1">
      <alignment horizontal="center" vertical="center"/>
      <protection locked="0"/>
    </xf>
    <xf numFmtId="1" fontId="5" fillId="0" borderId="18" xfId="0" applyNumberFormat="1" applyFont="1" applyFill="1" applyBorder="1" applyAlignment="1">
      <alignment horizontal="center" vertical="center"/>
    </xf>
    <xf numFmtId="165" fontId="5" fillId="0" borderId="18" xfId="0" applyNumberFormat="1" applyFont="1" applyFill="1" applyBorder="1" applyAlignment="1">
      <alignment horizontal="center" vertical="center"/>
    </xf>
    <xf numFmtId="0" fontId="5" fillId="0" borderId="13" xfId="0" applyFont="1" applyFill="1" applyBorder="1" applyAlignment="1" applyProtection="1">
      <alignment horizontal="center" vertical="center"/>
      <protection locked="0"/>
    </xf>
    <xf numFmtId="0" fontId="1" fillId="0" borderId="18" xfId="0" applyFont="1" applyFill="1" applyBorder="1" applyAlignment="1" applyProtection="1">
      <alignment vertical="center" wrapText="1"/>
      <protection locked="0"/>
    </xf>
    <xf numFmtId="0" fontId="1" fillId="0" borderId="14" xfId="0" applyFont="1" applyFill="1" applyBorder="1" applyAlignment="1">
      <alignment horizontal="left" vertical="center" wrapText="1"/>
    </xf>
    <xf numFmtId="0" fontId="5" fillId="0" borderId="25" xfId="0" applyFont="1" applyFill="1" applyBorder="1" applyAlignment="1" applyProtection="1">
      <alignment horizontal="center" vertical="center"/>
      <protection locked="0"/>
    </xf>
    <xf numFmtId="0" fontId="0" fillId="0" borderId="0" xfId="0" applyBorder="1"/>
    <xf numFmtId="3" fontId="0" fillId="0" borderId="0" xfId="0" applyNumberFormat="1" applyBorder="1"/>
    <xf numFmtId="0" fontId="6" fillId="0" borderId="0" xfId="0" applyFont="1" applyFill="1" applyBorder="1"/>
    <xf numFmtId="0" fontId="1" fillId="0" borderId="0" xfId="0" applyFont="1" applyFill="1" applyBorder="1" applyAlignment="1">
      <alignment horizontal="center"/>
    </xf>
    <xf numFmtId="0" fontId="1" fillId="0" borderId="0" xfId="0" applyFont="1" applyFill="1" applyBorder="1" applyAlignment="1">
      <alignment wrapText="1"/>
    </xf>
    <xf numFmtId="0" fontId="1" fillId="0" borderId="0" xfId="0" applyFont="1" applyFill="1" applyBorder="1" applyAlignment="1"/>
    <xf numFmtId="0" fontId="1" fillId="0" borderId="0" xfId="0" applyFont="1" applyFill="1" applyAlignment="1">
      <alignment horizontal="center" vertical="center"/>
    </xf>
    <xf numFmtId="1" fontId="1" fillId="0" borderId="0" xfId="0" applyNumberFormat="1" applyFont="1" applyFill="1"/>
    <xf numFmtId="164" fontId="1" fillId="0" borderId="0" xfId="0" applyNumberFormat="1" applyFont="1" applyFill="1"/>
    <xf numFmtId="165" fontId="1" fillId="0" borderId="0" xfId="0" applyNumberFormat="1" applyFont="1" applyFill="1"/>
    <xf numFmtId="0" fontId="5" fillId="0" borderId="0" xfId="0" applyFont="1" applyFill="1"/>
    <xf numFmtId="0" fontId="1" fillId="0" borderId="0" xfId="0" applyFont="1" applyFill="1" applyAlignment="1"/>
    <xf numFmtId="3" fontId="1" fillId="0" borderId="0" xfId="0" applyNumberFormat="1" applyFont="1"/>
    <xf numFmtId="167" fontId="5" fillId="0" borderId="0" xfId="0" applyNumberFormat="1" applyFont="1" applyBorder="1" applyAlignment="1">
      <alignment horizontal="left"/>
    </xf>
    <xf numFmtId="0" fontId="1"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164" fontId="1" fillId="0" borderId="0" xfId="0" applyNumberFormat="1" applyFont="1" applyFill="1" applyBorder="1"/>
    <xf numFmtId="0" fontId="1" fillId="0" borderId="0" xfId="0" applyFont="1" applyFill="1" applyBorder="1" applyAlignment="1">
      <alignment horizontal="center" vertical="center" wrapText="1"/>
    </xf>
    <xf numFmtId="0" fontId="1" fillId="0" borderId="18" xfId="0" applyFont="1" applyFill="1" applyBorder="1" applyAlignment="1">
      <alignment wrapText="1"/>
    </xf>
    <xf numFmtId="2" fontId="1" fillId="0" borderId="0" xfId="0" applyNumberFormat="1" applyFont="1"/>
    <xf numFmtId="2" fontId="1" fillId="0" borderId="0" xfId="0" applyNumberFormat="1" applyFont="1" applyFill="1"/>
    <xf numFmtId="2" fontId="5" fillId="0" borderId="8" xfId="0" applyNumberFormat="1" applyFont="1" applyFill="1" applyBorder="1" applyAlignment="1" applyProtection="1">
      <alignment horizontal="center" vertical="center"/>
      <protection locked="0"/>
    </xf>
    <xf numFmtId="10" fontId="4" fillId="0" borderId="0" xfId="0" applyNumberFormat="1" applyFont="1" applyFill="1"/>
    <xf numFmtId="0" fontId="1" fillId="0" borderId="15" xfId="0" applyFont="1" applyBorder="1"/>
    <xf numFmtId="0" fontId="4" fillId="0" borderId="0" xfId="0" applyFont="1" applyFill="1" applyBorder="1" applyAlignment="1">
      <alignment vertical="center" wrapText="1"/>
    </xf>
    <xf numFmtId="0" fontId="1" fillId="0" borderId="0" xfId="0" applyFont="1" applyFill="1" applyBorder="1" applyAlignment="1">
      <alignment vertical="center" wrapText="1"/>
    </xf>
    <xf numFmtId="0" fontId="5"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4" fontId="5" fillId="0" borderId="0" xfId="0" applyNumberFormat="1" applyFont="1" applyFill="1" applyBorder="1" applyAlignment="1" applyProtection="1">
      <alignment horizontal="center" vertical="center"/>
      <protection locked="0"/>
    </xf>
    <xf numFmtId="165" fontId="5" fillId="0" borderId="0" xfId="0" applyNumberFormat="1" applyFont="1" applyFill="1" applyBorder="1" applyAlignment="1" applyProtection="1">
      <alignment horizontal="center" vertical="center"/>
      <protection locked="0"/>
    </xf>
    <xf numFmtId="3" fontId="5" fillId="0" borderId="0" xfId="0" applyNumberFormat="1" applyFont="1" applyFill="1" applyBorder="1" applyAlignment="1">
      <alignment horizontal="center" vertical="center"/>
    </xf>
    <xf numFmtId="1" fontId="5" fillId="0" borderId="0" xfId="0" applyNumberFormat="1" applyFont="1" applyFill="1" applyBorder="1" applyAlignment="1" applyProtection="1">
      <alignment horizontal="center" vertical="center"/>
      <protection locked="0"/>
    </xf>
    <xf numFmtId="3" fontId="5" fillId="0" borderId="0" xfId="0" applyNumberFormat="1" applyFont="1" applyFill="1" applyBorder="1" applyAlignment="1" applyProtection="1">
      <alignment horizontal="center" vertical="center"/>
      <protection locked="0"/>
    </xf>
    <xf numFmtId="166" fontId="5" fillId="0" borderId="0" xfId="0" applyNumberFormat="1" applyFont="1" applyFill="1" applyBorder="1" applyAlignment="1" applyProtection="1">
      <alignment horizontal="center" vertical="center"/>
      <protection locked="0"/>
    </xf>
    <xf numFmtId="0" fontId="1" fillId="0" borderId="0"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vertical="center" wrapText="1"/>
      <protection locked="0"/>
    </xf>
    <xf numFmtId="0" fontId="0" fillId="0" borderId="0" xfId="0" applyFill="1" applyBorder="1" applyAlignment="1">
      <alignment vertical="center" wrapText="1"/>
    </xf>
    <xf numFmtId="0" fontId="10" fillId="0" borderId="0" xfId="0" applyFont="1" applyFill="1" applyBorder="1" applyAlignment="1">
      <alignment vertical="center" wrapText="1"/>
    </xf>
    <xf numFmtId="0" fontId="10" fillId="0" borderId="0" xfId="0" applyFont="1" applyFill="1" applyBorder="1" applyAlignment="1">
      <alignment wrapText="1"/>
    </xf>
    <xf numFmtId="16"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wrapText="1"/>
    </xf>
    <xf numFmtId="0" fontId="1"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2" fontId="4" fillId="0" borderId="0" xfId="0" applyNumberFormat="1" applyFont="1" applyFill="1"/>
    <xf numFmtId="168" fontId="1" fillId="0" borderId="0" xfId="0" applyNumberFormat="1" applyFont="1"/>
    <xf numFmtId="168" fontId="1" fillId="0" borderId="0" xfId="0" applyNumberFormat="1" applyFont="1" applyFill="1"/>
    <xf numFmtId="10" fontId="1" fillId="0" borderId="0" xfId="2" applyNumberFormat="1" applyFont="1"/>
    <xf numFmtId="10" fontId="1" fillId="0" borderId="0" xfId="2" applyNumberFormat="1" applyFont="1" applyFill="1"/>
    <xf numFmtId="10" fontId="5" fillId="0" borderId="8" xfId="2" applyNumberFormat="1" applyFont="1" applyFill="1" applyBorder="1" applyAlignment="1" applyProtection="1">
      <alignment horizontal="center" vertical="center"/>
      <protection locked="0"/>
    </xf>
    <xf numFmtId="10" fontId="4" fillId="0" borderId="0" xfId="2" applyNumberFormat="1" applyFont="1"/>
    <xf numFmtId="10" fontId="4" fillId="0" borderId="0" xfId="2" applyNumberFormat="1" applyFont="1" applyFill="1"/>
    <xf numFmtId="0" fontId="1" fillId="0" borderId="0" xfId="0" applyNumberFormat="1" applyFont="1"/>
    <xf numFmtId="0" fontId="1" fillId="0" borderId="0" xfId="0" applyNumberFormat="1" applyFont="1" applyFill="1"/>
    <xf numFmtId="0" fontId="5" fillId="0" borderId="8" xfId="0" applyNumberFormat="1" applyFont="1" applyFill="1" applyBorder="1" applyAlignment="1" applyProtection="1">
      <alignment horizontal="center" vertical="center"/>
      <protection locked="0"/>
    </xf>
    <xf numFmtId="168" fontId="4" fillId="0" borderId="0" xfId="0" applyNumberFormat="1" applyFont="1"/>
    <xf numFmtId="165" fontId="4" fillId="0" borderId="0" xfId="0" applyNumberFormat="1" applyFont="1"/>
    <xf numFmtId="2" fontId="4" fillId="0" borderId="0" xfId="0" applyNumberFormat="1" applyFont="1" applyFill="1" applyBorder="1"/>
    <xf numFmtId="2" fontId="1" fillId="0" borderId="0" xfId="0" applyNumberFormat="1" applyFont="1" applyFill="1" applyBorder="1"/>
    <xf numFmtId="168" fontId="1" fillId="0" borderId="0" xfId="0" applyNumberFormat="1" applyFont="1" applyFill="1" applyBorder="1"/>
    <xf numFmtId="10" fontId="4" fillId="0" borderId="0" xfId="2" applyNumberFormat="1" applyFont="1" applyFill="1" applyBorder="1"/>
    <xf numFmtId="1" fontId="1" fillId="0" borderId="15" xfId="0" applyNumberFormat="1" applyFont="1" applyBorder="1"/>
    <xf numFmtId="165" fontId="1" fillId="0" borderId="15" xfId="0" applyNumberFormat="1" applyFont="1" applyFill="1" applyBorder="1"/>
    <xf numFmtId="0" fontId="1" fillId="0" borderId="13" xfId="0" applyFont="1" applyFill="1" applyBorder="1" applyAlignment="1">
      <alignment horizontal="center" vertical="center" wrapText="1"/>
    </xf>
    <xf numFmtId="0" fontId="1" fillId="0" borderId="26" xfId="0" applyFont="1" applyBorder="1" applyAlignment="1">
      <alignment wrapText="1"/>
    </xf>
    <xf numFmtId="0" fontId="1" fillId="0" borderId="15" xfId="0" applyFont="1" applyBorder="1" applyAlignment="1">
      <alignment wrapText="1"/>
    </xf>
    <xf numFmtId="0" fontId="1" fillId="0" borderId="27"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5" fillId="0" borderId="28"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locked="0"/>
    </xf>
    <xf numFmtId="0" fontId="5" fillId="0" borderId="30" xfId="0" applyFont="1" applyFill="1" applyBorder="1" applyAlignment="1" applyProtection="1">
      <alignment horizontal="center" vertical="center"/>
      <protection locked="0"/>
    </xf>
    <xf numFmtId="0" fontId="1" fillId="0" borderId="21" xfId="0" applyFont="1" applyFill="1" applyBorder="1" applyAlignment="1">
      <alignment horizontal="center" vertical="center"/>
    </xf>
    <xf numFmtId="165" fontId="5" fillId="0" borderId="21" xfId="0" applyNumberFormat="1" applyFont="1" applyFill="1" applyBorder="1" applyAlignment="1" applyProtection="1">
      <alignment horizontal="center" vertical="center"/>
      <protection locked="0"/>
    </xf>
    <xf numFmtId="2" fontId="5" fillId="0" borderId="10" xfId="0" applyNumberFormat="1" applyFont="1" applyFill="1" applyBorder="1" applyAlignment="1" applyProtection="1">
      <alignment horizontal="center" vertical="center"/>
      <protection locked="0"/>
    </xf>
    <xf numFmtId="2" fontId="5" fillId="0" borderId="12" xfId="0" applyNumberFormat="1" applyFont="1" applyFill="1" applyBorder="1" applyAlignment="1" applyProtection="1">
      <alignment horizontal="center" vertical="center"/>
      <protection locked="0"/>
    </xf>
    <xf numFmtId="2" fontId="5" fillId="0" borderId="18" xfId="0" applyNumberFormat="1" applyFont="1" applyFill="1" applyBorder="1" applyAlignment="1" applyProtection="1">
      <alignment horizontal="center" vertical="center"/>
      <protection locked="0"/>
    </xf>
    <xf numFmtId="2" fontId="5" fillId="0" borderId="4" xfId="0" applyNumberFormat="1" applyFont="1" applyFill="1" applyBorder="1" applyAlignment="1" applyProtection="1">
      <alignment horizontal="center" vertical="center"/>
      <protection locked="0"/>
    </xf>
    <xf numFmtId="2" fontId="5" fillId="0" borderId="6" xfId="0" applyNumberFormat="1" applyFont="1" applyFill="1" applyBorder="1" applyAlignment="1" applyProtection="1">
      <alignment horizontal="center" vertical="center"/>
      <protection locked="0"/>
    </xf>
    <xf numFmtId="2" fontId="5" fillId="0" borderId="14" xfId="0" applyNumberFormat="1" applyFont="1" applyFill="1" applyBorder="1" applyAlignment="1" applyProtection="1">
      <alignment horizontal="center" vertical="center"/>
      <protection locked="0"/>
    </xf>
    <xf numFmtId="2" fontId="5" fillId="0" borderId="5" xfId="0" applyNumberFormat="1" applyFont="1" applyFill="1" applyBorder="1" applyAlignment="1" applyProtection="1">
      <alignment horizontal="center" vertical="center"/>
      <protection locked="0"/>
    </xf>
    <xf numFmtId="2" fontId="1" fillId="0" borderId="0" xfId="0" applyNumberFormat="1" applyFont="1" applyAlignment="1"/>
    <xf numFmtId="165" fontId="1" fillId="0" borderId="0" xfId="0" applyNumberFormat="1" applyFont="1" applyAlignment="1"/>
    <xf numFmtId="0" fontId="1" fillId="0" borderId="0" xfId="0" applyFont="1" applyAlignment="1"/>
    <xf numFmtId="2" fontId="1" fillId="0" borderId="0" xfId="0" applyNumberFormat="1" applyFont="1" applyFill="1" applyAlignment="1"/>
    <xf numFmtId="165" fontId="1" fillId="0" borderId="0" xfId="0" applyNumberFormat="1" applyFont="1" applyFill="1" applyAlignment="1"/>
    <xf numFmtId="2" fontId="4" fillId="0" borderId="10" xfId="0" applyNumberFormat="1" applyFont="1" applyFill="1" applyBorder="1" applyAlignment="1" applyProtection="1">
      <alignment horizontal="center" vertical="center"/>
    </xf>
    <xf numFmtId="165" fontId="4" fillId="0" borderId="10" xfId="0" applyNumberFormat="1" applyFont="1" applyFill="1" applyBorder="1" applyAlignment="1" applyProtection="1">
      <alignment horizontal="center" vertical="center"/>
    </xf>
    <xf numFmtId="164" fontId="4" fillId="0" borderId="10" xfId="0" applyNumberFormat="1" applyFont="1" applyFill="1" applyBorder="1" applyAlignment="1" applyProtection="1">
      <alignment horizontal="center" vertical="center"/>
    </xf>
    <xf numFmtId="2" fontId="1" fillId="0" borderId="14" xfId="0" applyNumberFormat="1" applyFont="1" applyFill="1" applyBorder="1" applyAlignment="1">
      <alignment horizontal="center" vertical="center"/>
    </xf>
    <xf numFmtId="165" fontId="1" fillId="0" borderId="14" xfId="0" applyNumberFormat="1" applyFont="1" applyFill="1" applyBorder="1" applyAlignment="1">
      <alignment horizontal="center" vertical="center"/>
    </xf>
    <xf numFmtId="0" fontId="5" fillId="0" borderId="10" xfId="0" applyNumberFormat="1" applyFont="1" applyFill="1" applyBorder="1" applyAlignment="1" applyProtection="1">
      <alignment horizontal="center" vertical="center"/>
      <protection locked="0"/>
    </xf>
    <xf numFmtId="0" fontId="5" fillId="0" borderId="14" xfId="0" applyNumberFormat="1" applyFont="1" applyFill="1" applyBorder="1" applyAlignment="1" applyProtection="1">
      <alignment horizontal="center" vertical="center"/>
      <protection locked="0"/>
    </xf>
    <xf numFmtId="0" fontId="5" fillId="0" borderId="21" xfId="0" applyNumberFormat="1" applyFont="1" applyFill="1" applyBorder="1" applyAlignment="1" applyProtection="1">
      <alignment horizontal="center" vertical="center"/>
      <protection locked="0"/>
    </xf>
    <xf numFmtId="0" fontId="1" fillId="0" borderId="1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1" xfId="0" applyFont="1" applyFill="1" applyBorder="1" applyAlignment="1">
      <alignment horizontal="center" vertical="center" wrapText="1"/>
    </xf>
    <xf numFmtId="0" fontId="1" fillId="0" borderId="18" xfId="0" applyFont="1" applyFill="1" applyBorder="1" applyAlignment="1">
      <alignment horizontal="center" vertical="center"/>
    </xf>
    <xf numFmtId="0" fontId="1" fillId="0" borderId="21"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wrapText="1"/>
    </xf>
    <xf numFmtId="0" fontId="1" fillId="0" borderId="21" xfId="0" applyNumberFormat="1" applyFont="1" applyFill="1" applyBorder="1" applyAlignment="1">
      <alignment horizontal="center" vertical="center" wrapText="1"/>
    </xf>
    <xf numFmtId="10" fontId="5" fillId="0" borderId="10" xfId="2" applyNumberFormat="1" applyFont="1" applyFill="1" applyBorder="1" applyAlignment="1" applyProtection="1">
      <alignment horizontal="center" vertical="center"/>
      <protection locked="0"/>
    </xf>
    <xf numFmtId="10" fontId="5" fillId="0" borderId="14" xfId="2" applyNumberFormat="1" applyFont="1" applyFill="1" applyBorder="1" applyAlignment="1" applyProtection="1">
      <alignment horizontal="center" vertical="center"/>
      <protection locked="0"/>
    </xf>
    <xf numFmtId="10" fontId="5" fillId="0" borderId="21" xfId="2" applyNumberFormat="1" applyFont="1" applyFill="1" applyBorder="1" applyAlignment="1" applyProtection="1">
      <alignment horizontal="center" vertical="center"/>
      <protection locked="0"/>
    </xf>
    <xf numFmtId="0" fontId="1" fillId="0" borderId="30" xfId="0" applyFont="1" applyFill="1" applyBorder="1" applyAlignment="1">
      <alignment horizontal="center" vertical="center"/>
    </xf>
    <xf numFmtId="165" fontId="5" fillId="0" borderId="10" xfId="0" applyNumberFormat="1" applyFont="1" applyFill="1" applyBorder="1" applyAlignment="1" applyProtection="1">
      <alignment horizontal="center" vertical="center"/>
      <protection locked="0"/>
    </xf>
    <xf numFmtId="165" fontId="5" fillId="0" borderId="14" xfId="0" applyNumberFormat="1" applyFont="1" applyFill="1" applyBorder="1" applyAlignment="1" applyProtection="1">
      <alignment horizontal="center" vertical="center"/>
      <protection locked="0"/>
    </xf>
    <xf numFmtId="165" fontId="5" fillId="0" borderId="21" xfId="0" applyNumberFormat="1" applyFont="1" applyFill="1" applyBorder="1" applyAlignment="1" applyProtection="1">
      <alignment horizontal="center" vertical="center"/>
      <protection locked="0"/>
    </xf>
    <xf numFmtId="165" fontId="5" fillId="2" borderId="10" xfId="0" applyNumberFormat="1" applyFont="1" applyFill="1" applyBorder="1" applyAlignment="1" applyProtection="1">
      <alignment horizontal="center" vertical="center"/>
      <protection locked="0"/>
    </xf>
    <xf numFmtId="165" fontId="5" fillId="2" borderId="14" xfId="0" applyNumberFormat="1" applyFont="1" applyFill="1" applyBorder="1" applyAlignment="1" applyProtection="1">
      <alignment horizontal="center" vertical="center"/>
      <protection locked="0"/>
    </xf>
    <xf numFmtId="165" fontId="5" fillId="2" borderId="21" xfId="0" applyNumberFormat="1" applyFont="1" applyFill="1" applyBorder="1" applyAlignment="1" applyProtection="1">
      <alignment horizontal="center" vertical="center"/>
      <protection locked="0"/>
    </xf>
    <xf numFmtId="10" fontId="5" fillId="2" borderId="10" xfId="2" applyNumberFormat="1" applyFont="1" applyFill="1" applyBorder="1" applyAlignment="1" applyProtection="1">
      <alignment horizontal="center" vertical="center"/>
      <protection locked="0"/>
    </xf>
    <xf numFmtId="10" fontId="5" fillId="2" borderId="14" xfId="2" applyNumberFormat="1" applyFont="1" applyFill="1" applyBorder="1" applyAlignment="1" applyProtection="1">
      <alignment horizontal="center" vertical="center"/>
      <protection locked="0"/>
    </xf>
    <xf numFmtId="10" fontId="5" fillId="2" borderId="21" xfId="2" applyNumberFormat="1" applyFont="1" applyFill="1" applyBorder="1" applyAlignment="1" applyProtection="1">
      <alignment horizontal="center" vertical="center"/>
      <protection locked="0"/>
    </xf>
    <xf numFmtId="10" fontId="4" fillId="0" borderId="10" xfId="2" applyNumberFormat="1" applyFont="1" applyFill="1" applyBorder="1" applyAlignment="1" applyProtection="1">
      <alignment horizontal="center" vertical="center" wrapText="1"/>
    </xf>
    <xf numFmtId="10" fontId="1" fillId="0" borderId="21" xfId="2" applyNumberFormat="1" applyFont="1" applyFill="1" applyBorder="1" applyAlignment="1">
      <alignment horizontal="center" vertical="center" wrapText="1"/>
    </xf>
    <xf numFmtId="10" fontId="4" fillId="0" borderId="0" xfId="2" applyNumberFormat="1" applyFont="1" applyAlignment="1">
      <alignment horizontal="center" wrapText="1"/>
    </xf>
    <xf numFmtId="168" fontId="1" fillId="0" borderId="13" xfId="0" applyNumberFormat="1" applyFont="1" applyBorder="1" applyAlignment="1">
      <alignment horizontal="center" wrapText="1"/>
    </xf>
    <xf numFmtId="164" fontId="4" fillId="0" borderId="10" xfId="0" applyNumberFormat="1" applyFont="1" applyFill="1" applyBorder="1" applyAlignment="1" applyProtection="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168" fontId="1" fillId="0" borderId="44" xfId="0" applyNumberFormat="1" applyFont="1" applyBorder="1" applyAlignment="1">
      <alignment horizontal="center"/>
    </xf>
    <xf numFmtId="1" fontId="4" fillId="0" borderId="10" xfId="0" applyNumberFormat="1" applyFont="1" applyFill="1" applyBorder="1" applyAlignment="1">
      <alignment horizontal="center" vertical="center" wrapText="1"/>
    </xf>
    <xf numFmtId="1" fontId="1" fillId="0" borderId="14"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165" fontId="1" fillId="0" borderId="14" xfId="0" applyNumberFormat="1"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0" xfId="0" applyFont="1" applyFill="1" applyBorder="1" applyAlignment="1">
      <alignment horizontal="center" wrapText="1"/>
    </xf>
    <xf numFmtId="0" fontId="1" fillId="0" borderId="14" xfId="0" applyFont="1" applyFill="1" applyBorder="1" applyAlignment="1">
      <alignment horizont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0" xfId="0" applyFont="1" applyFill="1" applyBorder="1" applyAlignment="1" applyProtection="1">
      <alignment horizontal="center" wrapText="1"/>
      <protection locked="0"/>
    </xf>
    <xf numFmtId="0" fontId="1" fillId="0" borderId="14" xfId="0" applyFont="1" applyFill="1" applyBorder="1" applyAlignment="1" applyProtection="1">
      <alignment horizontal="center" wrapText="1"/>
      <protection locked="0"/>
    </xf>
    <xf numFmtId="0" fontId="1" fillId="0" borderId="21" xfId="0" applyFont="1" applyFill="1" applyBorder="1" applyAlignment="1" applyProtection="1">
      <alignment horizontal="center" wrapText="1"/>
      <protection locked="0"/>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 fillId="0" borderId="5" xfId="0" applyFont="1" applyFill="1" applyBorder="1" applyAlignment="1">
      <alignment vertical="center" wrapText="1"/>
    </xf>
    <xf numFmtId="0" fontId="1" fillId="0" borderId="10"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1" fillId="0" borderId="21" xfId="0" applyFont="1" applyFill="1" applyBorder="1" applyAlignment="1" applyProtection="1">
      <alignment horizontal="center" vertical="center" wrapText="1"/>
      <protection locked="0"/>
    </xf>
    <xf numFmtId="0" fontId="1" fillId="0" borderId="42"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18" xfId="0" applyFont="1" applyFill="1" applyBorder="1" applyAlignment="1">
      <alignment vertical="center" wrapText="1"/>
    </xf>
    <xf numFmtId="0" fontId="5" fillId="0" borderId="18" xfId="0" applyFont="1" applyFill="1" applyBorder="1" applyAlignment="1">
      <alignment horizontal="center" vertical="center" wrapText="1"/>
    </xf>
    <xf numFmtId="0" fontId="1" fillId="0" borderId="5" xfId="0" applyFont="1" applyFill="1" applyBorder="1" applyAlignment="1">
      <alignment wrapText="1"/>
    </xf>
    <xf numFmtId="0" fontId="1" fillId="0" borderId="33"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18" xfId="0" applyFont="1" applyFill="1" applyBorder="1" applyAlignment="1">
      <alignment wrapText="1"/>
    </xf>
    <xf numFmtId="0" fontId="1" fillId="0" borderId="18"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13" xfId="0" applyFont="1" applyFill="1" applyBorder="1" applyAlignment="1">
      <alignment horizontal="center" vertical="center"/>
    </xf>
    <xf numFmtId="3" fontId="1" fillId="0" borderId="10" xfId="0" applyNumberFormat="1" applyFont="1" applyFill="1" applyBorder="1" applyAlignment="1">
      <alignment horizontal="center" vertical="center" wrapText="1"/>
    </xf>
    <xf numFmtId="3" fontId="1" fillId="0" borderId="14" xfId="0" applyNumberFormat="1" applyFont="1" applyFill="1" applyBorder="1" applyAlignment="1">
      <alignment horizontal="center" vertical="center" wrapText="1"/>
    </xf>
    <xf numFmtId="3" fontId="1" fillId="0" borderId="21" xfId="0"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1" xfId="0" applyFont="1" applyFill="1" applyBorder="1" applyAlignment="1">
      <alignment horizontal="center" wrapText="1"/>
    </xf>
    <xf numFmtId="0" fontId="1" fillId="0" borderId="9"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0" fontId="1" fillId="0" borderId="42" xfId="0" applyFont="1" applyFill="1" applyBorder="1" applyAlignment="1" applyProtection="1">
      <alignment horizontal="center" vertical="center" wrapText="1"/>
      <protection locked="0"/>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42" xfId="0" applyFill="1" applyBorder="1" applyAlignment="1">
      <alignment horizontal="center" vertical="center" wrapText="1"/>
    </xf>
    <xf numFmtId="0" fontId="1" fillId="0" borderId="12" xfId="0" applyFont="1" applyFill="1" applyBorder="1" applyAlignment="1">
      <alignment vertical="center" wrapText="1"/>
    </xf>
    <xf numFmtId="0" fontId="5" fillId="0" borderId="12" xfId="0" applyFont="1" applyFill="1" applyBorder="1" applyAlignment="1">
      <alignment horizontal="center" vertical="center" wrapText="1"/>
    </xf>
    <xf numFmtId="9" fontId="1" fillId="0" borderId="10" xfId="0" applyNumberFormat="1" applyFont="1" applyFill="1" applyBorder="1" applyAlignment="1" applyProtection="1">
      <alignment horizontal="center" vertical="center" wrapText="1"/>
      <protection locked="0"/>
    </xf>
    <xf numFmtId="9" fontId="1" fillId="0" borderId="14" xfId="0" applyNumberFormat="1" applyFont="1" applyFill="1" applyBorder="1" applyAlignment="1" applyProtection="1">
      <alignment horizontal="center" vertical="center" wrapText="1"/>
      <protection locked="0"/>
    </xf>
    <xf numFmtId="9" fontId="1" fillId="0" borderId="21" xfId="0" applyNumberFormat="1" applyFont="1" applyFill="1" applyBorder="1" applyAlignment="1" applyProtection="1">
      <alignment horizontal="center" vertical="center" wrapText="1"/>
      <protection locked="0"/>
    </xf>
    <xf numFmtId="0" fontId="10" fillId="0" borderId="5" xfId="0" applyFont="1" applyFill="1" applyBorder="1" applyAlignment="1">
      <alignment wrapText="1"/>
    </xf>
    <xf numFmtId="0" fontId="10" fillId="0" borderId="30" xfId="0" applyFont="1" applyFill="1" applyBorder="1" applyAlignment="1">
      <alignment wrapText="1"/>
    </xf>
    <xf numFmtId="0" fontId="1" fillId="0" borderId="30" xfId="0" applyFont="1" applyFill="1" applyBorder="1" applyAlignment="1">
      <alignment horizontal="center" vertical="center" wrapText="1"/>
    </xf>
    <xf numFmtId="9" fontId="1" fillId="0" borderId="10" xfId="0" applyNumberFormat="1" applyFont="1" applyFill="1" applyBorder="1" applyAlignment="1">
      <alignment horizontal="center" vertical="center" wrapText="1"/>
    </xf>
    <xf numFmtId="9" fontId="1" fillId="0" borderId="14" xfId="0" applyNumberFormat="1" applyFont="1" applyFill="1" applyBorder="1" applyAlignment="1">
      <alignment horizontal="center" vertical="center" wrapText="1"/>
    </xf>
    <xf numFmtId="9" fontId="1" fillId="0" borderId="21" xfId="0" applyNumberFormat="1" applyFont="1" applyFill="1" applyBorder="1" applyAlignment="1">
      <alignment horizontal="center" vertical="center" wrapText="1"/>
    </xf>
    <xf numFmtId="10" fontId="1" fillId="0" borderId="10" xfId="0" applyNumberFormat="1" applyFont="1" applyFill="1" applyBorder="1" applyAlignment="1">
      <alignment horizontal="center" vertical="center" wrapText="1"/>
    </xf>
    <xf numFmtId="10" fontId="1" fillId="0" borderId="14" xfId="0" applyNumberFormat="1" applyFont="1" applyFill="1" applyBorder="1" applyAlignment="1">
      <alignment horizontal="center" vertical="center" wrapText="1"/>
    </xf>
    <xf numFmtId="10" fontId="1" fillId="0" borderId="21" xfId="0" applyNumberFormat="1" applyFont="1" applyFill="1" applyBorder="1" applyAlignment="1">
      <alignment horizontal="center" vertical="center" wrapText="1"/>
    </xf>
    <xf numFmtId="0" fontId="0" fillId="0" borderId="35" xfId="0" applyFill="1" applyBorder="1" applyAlignment="1">
      <alignment horizontal="center" vertical="center" wrapText="1"/>
    </xf>
    <xf numFmtId="0" fontId="1" fillId="0" borderId="4" xfId="0" applyFont="1" applyFill="1" applyBorder="1" applyAlignment="1" applyProtection="1">
      <alignment horizontal="center" vertical="center" wrapText="1"/>
      <protection locked="0"/>
    </xf>
    <xf numFmtId="0" fontId="1" fillId="0" borderId="2" xfId="0" applyFont="1" applyBorder="1" applyAlignment="1">
      <alignment wrapText="1"/>
    </xf>
    <xf numFmtId="0" fontId="1" fillId="0" borderId="0" xfId="0" applyFont="1" applyBorder="1" applyAlignment="1">
      <alignment wrapText="1"/>
    </xf>
    <xf numFmtId="0" fontId="1" fillId="0" borderId="43" xfId="0" applyFont="1" applyFill="1" applyBorder="1" applyAlignment="1">
      <alignment horizontal="center" vertical="center" wrapText="1"/>
    </xf>
    <xf numFmtId="0" fontId="2" fillId="0" borderId="39" xfId="0" applyFont="1" applyBorder="1" applyAlignment="1">
      <alignment wrapText="1"/>
    </xf>
    <xf numFmtId="0" fontId="1" fillId="0" borderId="15" xfId="0" applyFont="1" applyBorder="1" applyAlignment="1">
      <alignment wrapText="1"/>
    </xf>
    <xf numFmtId="0" fontId="1" fillId="0" borderId="22" xfId="0" applyFont="1" applyBorder="1" applyAlignment="1">
      <alignment wrapText="1"/>
    </xf>
    <xf numFmtId="0" fontId="1" fillId="0" borderId="0" xfId="0" applyFont="1" applyAlignment="1">
      <alignment wrapText="1"/>
    </xf>
    <xf numFmtId="0" fontId="1" fillId="0" borderId="3" xfId="0" applyFont="1" applyBorder="1" applyAlignment="1">
      <alignment wrapText="1"/>
    </xf>
    <xf numFmtId="0" fontId="1"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1"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1" fillId="0" borderId="40" xfId="0" applyFont="1" applyBorder="1" applyAlignment="1">
      <alignment wrapText="1"/>
    </xf>
    <xf numFmtId="0" fontId="1" fillId="0" borderId="26" xfId="0" applyFont="1" applyBorder="1" applyAlignment="1">
      <alignment wrapText="1"/>
    </xf>
    <xf numFmtId="0" fontId="1" fillId="0" borderId="23" xfId="0" applyFont="1" applyBorder="1" applyAlignment="1">
      <alignment wrapText="1"/>
    </xf>
    <xf numFmtId="0" fontId="1" fillId="0" borderId="2" xfId="0" applyFont="1" applyBorder="1" applyAlignment="1" applyProtection="1">
      <alignment wrapText="1"/>
      <protection locked="0"/>
    </xf>
    <xf numFmtId="0" fontId="5" fillId="0" borderId="0" xfId="0" applyFont="1" applyBorder="1" applyAlignment="1">
      <alignment horizontal="left" vertical="center" wrapText="1"/>
    </xf>
    <xf numFmtId="0" fontId="0" fillId="0" borderId="14"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6" xfId="0" applyFill="1" applyBorder="1" applyAlignment="1">
      <alignment horizontal="center" vertical="center" wrapText="1"/>
    </xf>
  </cellXfs>
  <cellStyles count="3">
    <cellStyle name="Normal" xfId="0" builtinId="0"/>
    <cellStyle name="Normal 2" xfId="1"/>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85725</xdr:rowOff>
    </xdr:from>
    <xdr:to>
      <xdr:col>1</xdr:col>
      <xdr:colOff>1066800</xdr:colOff>
      <xdr:row>5</xdr:row>
      <xdr:rowOff>142875</xdr:rowOff>
    </xdr:to>
    <xdr:pic>
      <xdr:nvPicPr>
        <xdr:cNvPr id="1271" name="Picture 2" descr="LOGOTIP-ESS-SLO"/>
        <xdr:cNvPicPr>
          <a:picLocks noChangeAspect="1" noChangeArrowheads="1"/>
        </xdr:cNvPicPr>
      </xdr:nvPicPr>
      <xdr:blipFill>
        <a:blip xmlns:r="http://schemas.openxmlformats.org/officeDocument/2006/relationships" r:embed="rId1"/>
        <a:srcRect/>
        <a:stretch>
          <a:fillRect/>
        </a:stretch>
      </xdr:blipFill>
      <xdr:spPr bwMode="auto">
        <a:xfrm>
          <a:off x="0" y="85725"/>
          <a:ext cx="2914650" cy="819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dimension ref="A2:CA424"/>
  <sheetViews>
    <sheetView tabSelected="1" topLeftCell="A365" zoomScale="80" zoomScaleNormal="90" workbookViewId="0">
      <selection activeCell="AI414" sqref="AI414"/>
    </sheetView>
  </sheetViews>
  <sheetFormatPr defaultRowHeight="12" customHeight="1"/>
  <cols>
    <col min="1" max="2" width="27.7109375" style="5" customWidth="1"/>
    <col min="3" max="3" width="26.5703125" style="5" customWidth="1"/>
    <col min="4" max="4" width="26.85546875" style="5" customWidth="1"/>
    <col min="5" max="6" width="9.140625" style="5"/>
    <col min="7" max="7" width="10" style="5" customWidth="1"/>
    <col min="8" max="8" width="23.85546875" style="5" customWidth="1"/>
    <col min="9" max="9" width="9.140625" style="5"/>
    <col min="10" max="10" width="11.140625" style="98" customWidth="1"/>
    <col min="11" max="11" width="27.5703125" style="5" customWidth="1"/>
    <col min="12" max="12" width="11.140625" style="5" customWidth="1"/>
    <col min="13" max="13" width="25.7109375" style="11" customWidth="1"/>
    <col min="14" max="14" width="24.85546875" style="5" customWidth="1"/>
    <col min="15" max="15" width="9.28515625" style="5" customWidth="1"/>
    <col min="16" max="16" width="10" style="134" customWidth="1"/>
    <col min="17" max="17" width="12.42578125" style="5" customWidth="1"/>
    <col min="18" max="18" width="17" style="11" customWidth="1"/>
    <col min="19" max="20" width="9.140625" style="175" hidden="1" customWidth="1"/>
    <col min="21" max="21" width="0" style="5" hidden="1" customWidth="1"/>
    <col min="22" max="22" width="22.5703125" style="204" hidden="1" customWidth="1"/>
    <col min="23" max="23" width="23.42578125" style="204" hidden="1" customWidth="1"/>
    <col min="24" max="24" width="20.42578125" style="209" hidden="1" customWidth="1"/>
    <col min="25" max="25" width="16.140625" style="204" hidden="1" customWidth="1"/>
    <col min="26" max="26" width="16.7109375" style="5" hidden="1" customWidth="1"/>
    <col min="27" max="27" width="16.7109375" style="206" hidden="1" customWidth="1"/>
    <col min="28" max="28" width="10" style="5" hidden="1" customWidth="1"/>
    <col min="29" max="29" width="16.7109375" style="211" hidden="1" customWidth="1"/>
    <col min="30" max="30" width="10.28515625" style="239" customWidth="1"/>
    <col min="31" max="31" width="16.85546875" style="240" customWidth="1"/>
    <col min="32" max="32" width="16.7109375" style="241" customWidth="1"/>
    <col min="33" max="16384" width="9.140625" style="5"/>
  </cols>
  <sheetData>
    <row r="2" spans="1:28" ht="12" customHeight="1" thickBot="1"/>
    <row r="3" spans="1:28" ht="12" customHeight="1" thickTop="1">
      <c r="C3" s="373" t="s">
        <v>1005</v>
      </c>
      <c r="D3" s="13"/>
      <c r="E3" s="360" t="s">
        <v>943</v>
      </c>
      <c r="F3" s="361"/>
      <c r="G3" s="362"/>
      <c r="H3" s="3"/>
      <c r="I3" s="360" t="s">
        <v>944</v>
      </c>
      <c r="J3" s="361"/>
      <c r="K3" s="361"/>
      <c r="L3" s="224"/>
      <c r="M3" s="115"/>
      <c r="N3" s="1"/>
      <c r="O3" s="4"/>
      <c r="P3" s="135"/>
      <c r="Q3" s="1"/>
      <c r="R3" s="172"/>
    </row>
    <row r="4" spans="1:28" ht="12" customHeight="1">
      <c r="C4" s="373"/>
      <c r="D4" s="13"/>
      <c r="E4" s="357" t="s">
        <v>931</v>
      </c>
      <c r="F4" s="363"/>
      <c r="G4" s="364"/>
      <c r="H4" s="3"/>
      <c r="I4" s="357" t="s">
        <v>945</v>
      </c>
      <c r="J4" s="358"/>
      <c r="K4" s="358"/>
      <c r="L4" s="12"/>
      <c r="M4" s="116"/>
      <c r="N4" s="1"/>
      <c r="O4" s="4"/>
      <c r="P4" s="135"/>
      <c r="Q4" s="1"/>
      <c r="R4" s="172"/>
    </row>
    <row r="5" spans="1:28" ht="12" customHeight="1">
      <c r="C5" s="168">
        <v>40269</v>
      </c>
      <c r="D5" s="13"/>
      <c r="E5" s="8" t="s">
        <v>932</v>
      </c>
      <c r="F5" s="9"/>
      <c r="G5" s="10"/>
      <c r="H5" s="3"/>
      <c r="I5" s="357" t="s">
        <v>946</v>
      </c>
      <c r="J5" s="358"/>
      <c r="K5" s="358"/>
      <c r="L5" s="12"/>
      <c r="M5" s="116"/>
      <c r="N5" s="1"/>
      <c r="O5" s="4"/>
      <c r="P5" s="135"/>
      <c r="Q5" s="1"/>
      <c r="R5" s="172"/>
      <c r="AB5" s="10"/>
    </row>
    <row r="6" spans="1:28" ht="12" customHeight="1">
      <c r="D6" s="13"/>
      <c r="E6" s="8" t="s">
        <v>933</v>
      </c>
      <c r="F6" s="9"/>
      <c r="G6" s="10"/>
      <c r="H6" s="3"/>
      <c r="I6" s="14" t="s">
        <v>947</v>
      </c>
      <c r="J6" s="99"/>
      <c r="K6" s="1"/>
      <c r="L6" s="1"/>
      <c r="M6" s="116"/>
      <c r="N6" s="1"/>
      <c r="O6" s="4"/>
      <c r="P6" s="135"/>
      <c r="Q6" s="1"/>
      <c r="R6" s="172"/>
      <c r="AB6" s="10"/>
    </row>
    <row r="7" spans="1:28" ht="12" customHeight="1">
      <c r="C7" s="7"/>
      <c r="D7" s="13"/>
      <c r="E7" s="8" t="s">
        <v>934</v>
      </c>
      <c r="F7" s="9"/>
      <c r="G7" s="10"/>
      <c r="H7" s="3"/>
      <c r="I7" s="357" t="s">
        <v>948</v>
      </c>
      <c r="J7" s="358"/>
      <c r="K7" s="358"/>
      <c r="L7" s="12"/>
      <c r="M7" s="116"/>
      <c r="N7" s="1"/>
      <c r="O7" s="4"/>
      <c r="P7" s="135"/>
      <c r="Q7" s="1"/>
      <c r="R7" s="172"/>
      <c r="AB7" s="10"/>
    </row>
    <row r="8" spans="1:28" ht="12" customHeight="1">
      <c r="C8" s="7"/>
      <c r="D8" s="13"/>
      <c r="E8" s="8" t="s">
        <v>935</v>
      </c>
      <c r="F8" s="9"/>
      <c r="G8" s="10"/>
      <c r="H8" s="3"/>
      <c r="I8" s="357" t="s">
        <v>949</v>
      </c>
      <c r="J8" s="358"/>
      <c r="K8" s="358"/>
      <c r="L8" s="12"/>
      <c r="M8" s="116"/>
      <c r="N8" s="1"/>
      <c r="O8" s="4"/>
      <c r="P8" s="135"/>
      <c r="Q8" s="1"/>
      <c r="R8" s="172"/>
      <c r="AB8" s="10"/>
    </row>
    <row r="9" spans="1:28" ht="12" customHeight="1">
      <c r="C9" s="7"/>
      <c r="D9" s="13"/>
      <c r="E9" s="8" t="s">
        <v>936</v>
      </c>
      <c r="F9" s="9"/>
      <c r="G9" s="10"/>
      <c r="H9" s="3"/>
      <c r="I9" s="357" t="s">
        <v>950</v>
      </c>
      <c r="J9" s="358"/>
      <c r="K9" s="358"/>
      <c r="L9" s="12"/>
      <c r="M9" s="116"/>
      <c r="N9" s="1"/>
      <c r="O9" s="4"/>
      <c r="P9" s="135"/>
      <c r="Q9" s="1"/>
      <c r="R9" s="172"/>
      <c r="AB9" s="10"/>
    </row>
    <row r="10" spans="1:28" ht="12" customHeight="1">
      <c r="C10" s="7"/>
      <c r="D10" s="13"/>
      <c r="E10" s="8" t="s">
        <v>937</v>
      </c>
      <c r="F10" s="9"/>
      <c r="G10" s="10"/>
      <c r="H10" s="3"/>
      <c r="I10" s="357" t="s">
        <v>951</v>
      </c>
      <c r="J10" s="358"/>
      <c r="K10" s="358"/>
      <c r="L10" s="12"/>
      <c r="M10" s="116"/>
      <c r="N10" s="1"/>
      <c r="O10" s="4"/>
      <c r="P10" s="135"/>
      <c r="Q10" s="1"/>
      <c r="R10" s="172"/>
      <c r="AB10" s="10"/>
    </row>
    <row r="11" spans="1:28" ht="12" customHeight="1">
      <c r="C11" s="7"/>
      <c r="D11" s="13"/>
      <c r="E11" s="357" t="s">
        <v>938</v>
      </c>
      <c r="F11" s="363"/>
      <c r="G11" s="364"/>
      <c r="H11" s="3"/>
      <c r="I11" s="357" t="s">
        <v>952</v>
      </c>
      <c r="J11" s="358"/>
      <c r="K11" s="358"/>
      <c r="L11" s="12"/>
      <c r="M11" s="116"/>
      <c r="N11" s="1"/>
      <c r="O11" s="4"/>
      <c r="P11" s="135"/>
      <c r="Q11" s="1"/>
      <c r="R11" s="172"/>
    </row>
    <row r="12" spans="1:28" ht="12" customHeight="1">
      <c r="C12" s="7"/>
      <c r="D12" s="13"/>
      <c r="E12" s="8" t="s">
        <v>939</v>
      </c>
      <c r="F12" s="9"/>
      <c r="G12" s="10"/>
      <c r="H12" s="3"/>
      <c r="I12" s="372" t="s">
        <v>953</v>
      </c>
      <c r="J12" s="358"/>
      <c r="K12" s="358"/>
      <c r="L12" s="12"/>
      <c r="M12" s="116"/>
      <c r="N12" s="1"/>
      <c r="O12" s="4"/>
      <c r="P12" s="135"/>
      <c r="Q12" s="1"/>
      <c r="R12" s="172"/>
      <c r="AB12" s="10"/>
    </row>
    <row r="13" spans="1:28" ht="12" customHeight="1">
      <c r="C13" s="7"/>
      <c r="D13" s="13"/>
      <c r="E13" s="357" t="s">
        <v>940</v>
      </c>
      <c r="F13" s="363"/>
      <c r="G13" s="364"/>
      <c r="H13" s="3"/>
      <c r="I13" s="357" t="s">
        <v>954</v>
      </c>
      <c r="J13" s="358"/>
      <c r="K13" s="358"/>
      <c r="L13" s="12"/>
      <c r="M13" s="116"/>
      <c r="N13" s="1"/>
      <c r="O13" s="4"/>
      <c r="P13" s="135"/>
      <c r="Q13" s="1"/>
      <c r="R13" s="172"/>
    </row>
    <row r="14" spans="1:28" ht="12" customHeight="1" thickBot="1">
      <c r="C14" s="7"/>
      <c r="D14" s="13"/>
      <c r="E14" s="8" t="s">
        <v>941</v>
      </c>
      <c r="F14" s="9"/>
      <c r="G14" s="10"/>
      <c r="H14" s="3"/>
      <c r="I14" s="369" t="s">
        <v>955</v>
      </c>
      <c r="J14" s="370"/>
      <c r="K14" s="370"/>
      <c r="L14" s="223"/>
      <c r="M14" s="117"/>
      <c r="N14" s="1"/>
      <c r="O14" s="4"/>
      <c r="P14" s="135"/>
      <c r="Q14" s="1"/>
      <c r="R14" s="172"/>
      <c r="AB14" s="10"/>
    </row>
    <row r="15" spans="1:28" ht="12" customHeight="1" thickTop="1">
      <c r="C15" s="7"/>
      <c r="D15" s="13"/>
      <c r="E15" s="8" t="s">
        <v>942</v>
      </c>
      <c r="F15" s="9"/>
      <c r="G15" s="10"/>
      <c r="H15" s="9"/>
      <c r="I15" s="1"/>
      <c r="J15" s="100"/>
      <c r="O15" s="6"/>
      <c r="R15" s="163"/>
      <c r="AB15" s="10"/>
    </row>
    <row r="16" spans="1:28" ht="12" customHeight="1">
      <c r="A16" s="7"/>
      <c r="C16" s="7"/>
      <c r="D16" s="13"/>
      <c r="E16" s="8" t="s">
        <v>960</v>
      </c>
      <c r="F16" s="9"/>
      <c r="G16" s="10"/>
      <c r="H16" s="9"/>
      <c r="I16" s="1"/>
      <c r="J16" s="100"/>
      <c r="O16" s="6"/>
      <c r="R16" s="163"/>
      <c r="AB16" s="10"/>
    </row>
    <row r="17" spans="1:32" ht="12" customHeight="1" thickBot="1">
      <c r="A17" s="7"/>
      <c r="C17" s="7"/>
      <c r="D17" s="13"/>
      <c r="E17" s="369" t="s">
        <v>959</v>
      </c>
      <c r="F17" s="370"/>
      <c r="G17" s="371"/>
      <c r="H17" s="9"/>
      <c r="I17" s="1"/>
      <c r="J17" s="100"/>
      <c r="O17" s="6"/>
      <c r="R17" s="163"/>
    </row>
    <row r="18" spans="1:32" ht="12" customHeight="1" thickTop="1">
      <c r="A18" s="7"/>
      <c r="B18" s="1"/>
      <c r="C18" s="2"/>
      <c r="D18" s="1"/>
      <c r="E18" s="12"/>
      <c r="F18" s="12"/>
      <c r="G18" s="12"/>
      <c r="H18" s="9"/>
      <c r="I18" s="1"/>
      <c r="J18" s="100"/>
      <c r="O18" s="6"/>
      <c r="R18" s="163"/>
      <c r="AB18" s="12"/>
    </row>
    <row r="19" spans="1:32" ht="12" customHeight="1">
      <c r="A19" s="7"/>
      <c r="B19" s="1"/>
      <c r="C19" s="2"/>
      <c r="D19" s="1"/>
      <c r="E19" s="12"/>
      <c r="F19" s="12"/>
      <c r="G19" s="12"/>
      <c r="H19" s="9"/>
      <c r="I19" s="1"/>
      <c r="J19" s="100"/>
      <c r="O19" s="6"/>
      <c r="R19" s="163"/>
      <c r="AB19" s="12"/>
    </row>
    <row r="20" spans="1:32" ht="12" customHeight="1">
      <c r="A20" s="157"/>
      <c r="B20" s="121"/>
      <c r="C20" s="158"/>
      <c r="D20" s="121"/>
      <c r="E20" s="159"/>
      <c r="F20" s="159"/>
      <c r="G20" s="159"/>
      <c r="H20" s="160"/>
      <c r="I20" s="121"/>
      <c r="J20" s="161"/>
      <c r="K20" s="11"/>
      <c r="L20" s="11"/>
      <c r="N20" s="11"/>
      <c r="O20" s="163"/>
      <c r="P20" s="162"/>
      <c r="Q20" s="11"/>
      <c r="R20" s="163"/>
      <c r="Z20" s="11"/>
      <c r="AA20" s="207"/>
      <c r="AB20" s="159"/>
      <c r="AC20" s="212"/>
      <c r="AD20" s="242"/>
      <c r="AE20" s="243"/>
      <c r="AF20" s="166"/>
    </row>
    <row r="21" spans="1:32" ht="12" customHeight="1" thickBot="1">
      <c r="A21" s="165"/>
      <c r="B21" s="11"/>
      <c r="C21" s="158"/>
      <c r="D21" s="11"/>
      <c r="E21" s="121"/>
      <c r="F21" s="121"/>
      <c r="G21" s="121"/>
      <c r="H21" s="166"/>
      <c r="I21" s="11"/>
      <c r="J21" s="161"/>
      <c r="K21" s="11"/>
      <c r="L21" s="11"/>
      <c r="N21" s="11"/>
      <c r="O21" s="163"/>
      <c r="P21" s="162"/>
      <c r="Q21" s="11"/>
      <c r="R21" s="163"/>
      <c r="Z21" s="11"/>
      <c r="AA21" s="207"/>
      <c r="AB21" s="121"/>
      <c r="AC21" s="212"/>
      <c r="AD21" s="242"/>
      <c r="AE21" s="243"/>
      <c r="AF21" s="166"/>
    </row>
    <row r="22" spans="1:32" ht="12" customHeight="1" thickTop="1">
      <c r="A22" s="366" t="s">
        <v>925</v>
      </c>
      <c r="B22" s="262" t="s">
        <v>926</v>
      </c>
      <c r="C22" s="262" t="s">
        <v>958</v>
      </c>
      <c r="D22" s="262" t="s">
        <v>923</v>
      </c>
      <c r="E22" s="262" t="s">
        <v>924</v>
      </c>
      <c r="F22" s="262" t="s">
        <v>962</v>
      </c>
      <c r="G22" s="262" t="s">
        <v>963</v>
      </c>
      <c r="H22" s="262" t="s">
        <v>922</v>
      </c>
      <c r="I22" s="262" t="s">
        <v>964</v>
      </c>
      <c r="J22" s="262" t="s">
        <v>965</v>
      </c>
      <c r="K22" s="262" t="s">
        <v>956</v>
      </c>
      <c r="L22" s="262" t="s">
        <v>957</v>
      </c>
      <c r="M22" s="262" t="s">
        <v>966</v>
      </c>
      <c r="N22" s="262" t="s">
        <v>927</v>
      </c>
      <c r="O22" s="368" t="s">
        <v>928</v>
      </c>
      <c r="P22" s="289" t="s">
        <v>929</v>
      </c>
      <c r="Q22" s="262" t="s">
        <v>921</v>
      </c>
      <c r="R22" s="291" t="s">
        <v>930</v>
      </c>
      <c r="V22" s="284" t="s">
        <v>1061</v>
      </c>
      <c r="W22" s="288" t="s">
        <v>1062</v>
      </c>
      <c r="X22" s="283" t="s">
        <v>1060</v>
      </c>
      <c r="Y22" s="284" t="s">
        <v>1063</v>
      </c>
      <c r="Z22" s="285" t="s">
        <v>1058</v>
      </c>
      <c r="AA22" s="281" t="s">
        <v>1065</v>
      </c>
      <c r="AB22" s="262" t="s">
        <v>963</v>
      </c>
      <c r="AC22" s="266" t="s">
        <v>1064</v>
      </c>
      <c r="AD22" s="244" t="s">
        <v>306</v>
      </c>
      <c r="AE22" s="245" t="s">
        <v>307</v>
      </c>
      <c r="AF22" s="246" t="s">
        <v>1058</v>
      </c>
    </row>
    <row r="23" spans="1:32" ht="12" customHeight="1" thickBot="1">
      <c r="A23" s="367"/>
      <c r="B23" s="259"/>
      <c r="C23" s="253"/>
      <c r="D23" s="253"/>
      <c r="E23" s="259"/>
      <c r="F23" s="322"/>
      <c r="G23" s="263"/>
      <c r="H23" s="253"/>
      <c r="I23" s="263"/>
      <c r="J23" s="263"/>
      <c r="K23" s="253"/>
      <c r="L23" s="322"/>
      <c r="M23" s="263"/>
      <c r="N23" s="322"/>
      <c r="O23" s="329"/>
      <c r="P23" s="290"/>
      <c r="Q23" s="253"/>
      <c r="R23" s="292"/>
      <c r="V23" s="284"/>
      <c r="W23" s="288"/>
      <c r="X23" s="283"/>
      <c r="Y23" s="284"/>
      <c r="Z23" s="259"/>
      <c r="AA23" s="282"/>
      <c r="AB23" s="263"/>
      <c r="AC23" s="267"/>
      <c r="AD23" s="247"/>
      <c r="AE23" s="248"/>
      <c r="AF23" s="230"/>
    </row>
    <row r="24" spans="1:32" s="11" customFormat="1" ht="98.25" customHeight="1" thickTop="1" thickBot="1">
      <c r="A24" s="21" t="s">
        <v>967</v>
      </c>
      <c r="B24" s="22" t="s">
        <v>968</v>
      </c>
      <c r="C24" s="22" t="s">
        <v>969</v>
      </c>
      <c r="D24" s="22" t="s">
        <v>970</v>
      </c>
      <c r="E24" s="124" t="s">
        <v>971</v>
      </c>
      <c r="F24" s="22" t="s">
        <v>972</v>
      </c>
      <c r="G24" s="108" t="s">
        <v>1006</v>
      </c>
      <c r="H24" s="22" t="s">
        <v>973</v>
      </c>
      <c r="I24" s="23">
        <v>1</v>
      </c>
      <c r="J24" s="97" t="s">
        <v>1008</v>
      </c>
      <c r="K24" s="25" t="s">
        <v>974</v>
      </c>
      <c r="L24" s="227">
        <v>3</v>
      </c>
      <c r="M24" s="225" t="s">
        <v>0</v>
      </c>
      <c r="N24" s="22" t="s">
        <v>0</v>
      </c>
      <c r="O24" s="26">
        <v>71000</v>
      </c>
      <c r="P24" s="136">
        <v>1</v>
      </c>
      <c r="Q24" s="27" t="s">
        <v>1</v>
      </c>
      <c r="R24" s="28">
        <v>9.3699999999999992</v>
      </c>
      <c r="S24" s="203">
        <v>0.5</v>
      </c>
      <c r="T24" s="203"/>
      <c r="U24" s="203">
        <v>0.5</v>
      </c>
      <c r="V24" s="205" t="e">
        <f>(((R24*U24)+#REF!)*#REF!)*#REF!</f>
        <v>#REF!</v>
      </c>
      <c r="W24" s="205" t="e">
        <f>IF(V24=0, "-",#REF!- V24)</f>
        <v>#REF!</v>
      </c>
      <c r="X24" s="210" t="e">
        <f>W24/#REF!</f>
        <v>#REF!</v>
      </c>
      <c r="Y24" s="205" t="e">
        <f>IF(V24=0,#REF!, V24)</f>
        <v>#REF!</v>
      </c>
      <c r="Z24" s="28" t="e">
        <f>SUM(Y24)</f>
        <v>#REF!</v>
      </c>
      <c r="AA24" s="208" t="str">
        <f>IF(AC24=1, (Z24/#REF!), "-")</f>
        <v>-</v>
      </c>
      <c r="AB24" s="108" t="s">
        <v>1006</v>
      </c>
      <c r="AC24" s="177"/>
      <c r="AD24" s="177">
        <v>0.8</v>
      </c>
      <c r="AE24" s="28">
        <v>1330540</v>
      </c>
      <c r="AF24" s="28">
        <v>1064432</v>
      </c>
    </row>
    <row r="25" spans="1:32" s="11" customFormat="1" ht="98.25" customHeight="1" thickTop="1" thickBot="1">
      <c r="A25" s="21" t="s">
        <v>967</v>
      </c>
      <c r="B25" s="22" t="s">
        <v>968</v>
      </c>
      <c r="C25" s="22" t="s">
        <v>969</v>
      </c>
      <c r="D25" s="22" t="s">
        <v>970</v>
      </c>
      <c r="E25" s="123" t="s">
        <v>971</v>
      </c>
      <c r="F25" s="171" t="s">
        <v>972</v>
      </c>
      <c r="G25" s="169" t="s">
        <v>1007</v>
      </c>
      <c r="H25" s="22" t="s">
        <v>973</v>
      </c>
      <c r="I25" s="170">
        <v>1</v>
      </c>
      <c r="J25" s="81" t="s">
        <v>1009</v>
      </c>
      <c r="K25" s="25" t="s">
        <v>974</v>
      </c>
      <c r="L25" s="227">
        <v>3</v>
      </c>
      <c r="M25" s="225" t="s">
        <v>0</v>
      </c>
      <c r="N25" s="22" t="s">
        <v>0</v>
      </c>
      <c r="O25" s="30">
        <v>88521</v>
      </c>
      <c r="P25" s="144">
        <v>1</v>
      </c>
      <c r="Q25" s="31" t="s">
        <v>1</v>
      </c>
      <c r="R25" s="53">
        <v>5.28</v>
      </c>
      <c r="S25" s="203">
        <v>0.5</v>
      </c>
      <c r="T25" s="203"/>
      <c r="U25" s="203">
        <v>0.5</v>
      </c>
      <c r="V25" s="205" t="e">
        <f>(((R25*U25)+#REF!)*#REF!)*#REF!</f>
        <v>#REF!</v>
      </c>
      <c r="W25" s="205" t="e">
        <f>IF(V25=0, 0,#REF!- V25)</f>
        <v>#REF!</v>
      </c>
      <c r="X25" s="210" t="e">
        <f>W25/#REF!</f>
        <v>#REF!</v>
      </c>
      <c r="Y25" s="205" t="e">
        <f>IF(V25=0,#REF!, V25)</f>
        <v>#REF!</v>
      </c>
      <c r="Z25" s="28" t="e">
        <f>SUM(Y25)</f>
        <v>#REF!</v>
      </c>
      <c r="AA25" s="208" t="str">
        <f>IF(AC25=1, (Z25/#REF!), "-")</f>
        <v>-</v>
      </c>
      <c r="AB25" s="169" t="s">
        <v>1007</v>
      </c>
      <c r="AC25" s="213"/>
      <c r="AD25" s="177">
        <v>0.8</v>
      </c>
      <c r="AE25" s="28">
        <v>934781.76</v>
      </c>
      <c r="AF25" s="28">
        <v>747825.40800000005</v>
      </c>
    </row>
    <row r="26" spans="1:32" s="11" customFormat="1" ht="12" customHeight="1" thickTop="1">
      <c r="A26" s="323" t="s">
        <v>967</v>
      </c>
      <c r="B26" s="252" t="s">
        <v>2</v>
      </c>
      <c r="C26" s="252" t="s">
        <v>3</v>
      </c>
      <c r="D26" s="252"/>
      <c r="E26" s="252" t="s">
        <v>971</v>
      </c>
      <c r="F26" s="295" t="s">
        <v>972</v>
      </c>
      <c r="G26" s="264" t="s">
        <v>4</v>
      </c>
      <c r="H26" s="252" t="s">
        <v>5</v>
      </c>
      <c r="I26" s="305">
        <v>2</v>
      </c>
      <c r="J26" s="33" t="s">
        <v>6</v>
      </c>
      <c r="K26" s="29" t="s">
        <v>7</v>
      </c>
      <c r="L26" s="228">
        <v>1</v>
      </c>
      <c r="M26" s="295" t="s">
        <v>8</v>
      </c>
      <c r="N26" s="252"/>
      <c r="O26" s="30">
        <v>300</v>
      </c>
      <c r="P26" s="137">
        <v>1</v>
      </c>
      <c r="Q26" s="31" t="s">
        <v>9</v>
      </c>
      <c r="R26" s="32">
        <v>9.3699999999999992</v>
      </c>
      <c r="S26" s="203" t="e">
        <f>IF(AND(K26="Seznanjanje z IO",#REF!= 2), 0.5)</f>
        <v>#REF!</v>
      </c>
      <c r="T26" s="203" t="e">
        <f>IF(AND(K26="Seznanjanje z IO",#REF!= 0.5), 0.17)</f>
        <v>#REF!</v>
      </c>
      <c r="U26" s="176" t="e">
        <f>S26+T26</f>
        <v>#REF!</v>
      </c>
      <c r="V26" s="205" t="e">
        <f>IF(OR(S26=0.5, T26=0.17),(((R26*U26)+#REF!)*#REF!)*#REF!,0)</f>
        <v>#REF!</v>
      </c>
      <c r="W26" s="205" t="e">
        <f>IF(V26=0, 0,#REF!- V26)</f>
        <v>#REF!</v>
      </c>
      <c r="X26" s="210" t="e">
        <f>W26/#REF!</f>
        <v>#REF!</v>
      </c>
      <c r="Y26" s="205" t="e">
        <f>IF(V26=0,#REF!, V26)</f>
        <v>#REF!</v>
      </c>
      <c r="Z26" s="272" t="e">
        <f>SUM(Y26:Y29)</f>
        <v>#REF!</v>
      </c>
      <c r="AA26" s="268" t="str">
        <f>IF(AC26=1, (Z26/#REF!), "-")</f>
        <v>-</v>
      </c>
      <c r="AB26" s="264" t="s">
        <v>4</v>
      </c>
      <c r="AC26" s="249"/>
      <c r="AD26" s="232">
        <v>0.9</v>
      </c>
      <c r="AE26" s="53">
        <v>212632.5</v>
      </c>
      <c r="AF26" s="53">
        <v>191369.25</v>
      </c>
    </row>
    <row r="27" spans="1:32" s="11" customFormat="1" ht="12" customHeight="1">
      <c r="A27" s="324"/>
      <c r="B27" s="253"/>
      <c r="C27" s="253"/>
      <c r="D27" s="253"/>
      <c r="E27" s="253"/>
      <c r="F27" s="296"/>
      <c r="G27" s="265"/>
      <c r="H27" s="253"/>
      <c r="I27" s="306"/>
      <c r="J27" s="17" t="s">
        <v>10</v>
      </c>
      <c r="K27" s="36" t="s">
        <v>11</v>
      </c>
      <c r="L27" s="17">
        <v>5</v>
      </c>
      <c r="M27" s="296"/>
      <c r="N27" s="253"/>
      <c r="O27" s="37">
        <v>300</v>
      </c>
      <c r="P27" s="138">
        <v>1</v>
      </c>
      <c r="Q27" s="38" t="s">
        <v>9</v>
      </c>
      <c r="R27" s="39">
        <v>9.3699999999999992</v>
      </c>
      <c r="S27" s="203" t="e">
        <f>IF(AND(K27="Seznanjanje z IO",#REF!= 2), 0.5)</f>
        <v>#REF!</v>
      </c>
      <c r="T27" s="203" t="e">
        <f>IF(AND(K27="Seznanjanje z IO",#REF!= 0.5), 0.17)</f>
        <v>#REF!</v>
      </c>
      <c r="U27" s="176" t="e">
        <f t="shared" ref="U27:U90" si="0">S27+T27</f>
        <v>#REF!</v>
      </c>
      <c r="V27" s="205" t="e">
        <f>IF(OR(S27=0.5, T27=0.17),(((R27*U27)+#REF!)*#REF!)*#REF!,0)</f>
        <v>#REF!</v>
      </c>
      <c r="W27" s="205" t="e">
        <f>IF(V27=0, 0,#REF!- V27)</f>
        <v>#REF!</v>
      </c>
      <c r="X27" s="210" t="e">
        <f>IF(W27=0, "-",W27/#REF!)</f>
        <v>#REF!</v>
      </c>
      <c r="Y27" s="205" t="e">
        <f>IF(V27=0,#REF!, V27)</f>
        <v>#REF!</v>
      </c>
      <c r="Z27" s="273"/>
      <c r="AA27" s="269" t="str">
        <f>IF(AC27=1, (Z27/#REF!), "-")</f>
        <v>-</v>
      </c>
      <c r="AB27" s="265"/>
      <c r="AC27" s="250"/>
      <c r="AD27" s="233">
        <v>0.9</v>
      </c>
      <c r="AE27" s="65"/>
      <c r="AF27" s="65"/>
    </row>
    <row r="28" spans="1:32" s="11" customFormat="1" ht="12" customHeight="1">
      <c r="A28" s="324"/>
      <c r="B28" s="253"/>
      <c r="C28" s="253"/>
      <c r="D28" s="253"/>
      <c r="E28" s="253"/>
      <c r="F28" s="296"/>
      <c r="G28" s="265"/>
      <c r="H28" s="253"/>
      <c r="I28" s="307"/>
      <c r="J28" s="17" t="s">
        <v>13</v>
      </c>
      <c r="K28" s="43" t="s">
        <v>14</v>
      </c>
      <c r="L28" s="17">
        <v>10</v>
      </c>
      <c r="M28" s="296"/>
      <c r="N28" s="253"/>
      <c r="O28" s="37">
        <v>300</v>
      </c>
      <c r="P28" s="139">
        <v>1</v>
      </c>
      <c r="Q28" s="38" t="s">
        <v>9</v>
      </c>
      <c r="R28" s="40">
        <v>9.3699999999999992</v>
      </c>
      <c r="S28" s="203" t="e">
        <f>IF(AND(K28="Seznanjanje z IO",#REF!= 2), 0.5)</f>
        <v>#REF!</v>
      </c>
      <c r="T28" s="203" t="e">
        <f>IF(AND(K28="Seznanjanje z IO",#REF!= 0.5), 0.17)</f>
        <v>#REF!</v>
      </c>
      <c r="U28" s="176" t="e">
        <f t="shared" si="0"/>
        <v>#REF!</v>
      </c>
      <c r="V28" s="205" t="e">
        <f>IF(OR(S28=0.5, T28=0.17),(((R28*U28)+#REF!)*#REF!)*#REF!,0)</f>
        <v>#REF!</v>
      </c>
      <c r="W28" s="205" t="e">
        <f>IF(V28=0, 0,#REF!- V28)</f>
        <v>#REF!</v>
      </c>
      <c r="X28" s="210" t="e">
        <f>IF(W28=0, "-",W28/#REF!)</f>
        <v>#REF!</v>
      </c>
      <c r="Y28" s="205" t="e">
        <f>IF(V28=0,#REF!, V28)</f>
        <v>#REF!</v>
      </c>
      <c r="Z28" s="273"/>
      <c r="AA28" s="269" t="str">
        <f>IF(AC28=1, (Z28/#REF!), "-")</f>
        <v>-</v>
      </c>
      <c r="AB28" s="265"/>
      <c r="AC28" s="250"/>
      <c r="AD28" s="233">
        <v>0.9</v>
      </c>
      <c r="AE28" s="65"/>
      <c r="AF28" s="65"/>
    </row>
    <row r="29" spans="1:32" s="11" customFormat="1" ht="12" customHeight="1" thickBot="1">
      <c r="A29" s="324"/>
      <c r="B29" s="253"/>
      <c r="C29" s="253"/>
      <c r="D29" s="253"/>
      <c r="E29" s="253"/>
      <c r="F29" s="296"/>
      <c r="G29" s="265"/>
      <c r="H29" s="259"/>
      <c r="I29" s="307"/>
      <c r="J29" s="68" t="s">
        <v>16</v>
      </c>
      <c r="K29" s="45" t="s">
        <v>17</v>
      </c>
      <c r="L29" s="229">
        <v>11</v>
      </c>
      <c r="M29" s="313"/>
      <c r="N29" s="259"/>
      <c r="O29" s="46">
        <v>150</v>
      </c>
      <c r="P29" s="140">
        <v>1</v>
      </c>
      <c r="Q29" s="38" t="s">
        <v>9</v>
      </c>
      <c r="R29" s="42">
        <v>9.3699999999999992</v>
      </c>
      <c r="S29" s="203" t="e">
        <f>IF(AND(K29="Seznanjanje z IO",#REF!= 2), 0.5)</f>
        <v>#REF!</v>
      </c>
      <c r="T29" s="203" t="e">
        <f>IF(AND(K29="Seznanjanje z IO",#REF!= 0.5), 0.17)</f>
        <v>#REF!</v>
      </c>
      <c r="U29" s="176" t="e">
        <f t="shared" si="0"/>
        <v>#REF!</v>
      </c>
      <c r="V29" s="205" t="e">
        <f>IF(OR(S29=0.5, T29=0.17),(((R29*U29)+#REF!)*#REF!)*#REF!,0)</f>
        <v>#REF!</v>
      </c>
      <c r="W29" s="205" t="e">
        <f>IF(V29=0, 0,#REF!- V29)</f>
        <v>#REF!</v>
      </c>
      <c r="X29" s="210" t="e">
        <f>IF(W29=0, "-",W29/#REF!)</f>
        <v>#REF!</v>
      </c>
      <c r="Y29" s="205" t="e">
        <f>IF(V29=0,#REF!, V29)</f>
        <v>#REF!</v>
      </c>
      <c r="Z29" s="274"/>
      <c r="AA29" s="270" t="str">
        <f>IF(AC29=1, (Z29/#REF!), "-")</f>
        <v>-</v>
      </c>
      <c r="AB29" s="265"/>
      <c r="AC29" s="251"/>
      <c r="AD29" s="234">
        <v>0.9</v>
      </c>
      <c r="AE29" s="231"/>
      <c r="AF29" s="231"/>
    </row>
    <row r="30" spans="1:32" s="11" customFormat="1" ht="12" customHeight="1" thickTop="1">
      <c r="A30" s="323" t="s">
        <v>967</v>
      </c>
      <c r="B30" s="252" t="s">
        <v>19</v>
      </c>
      <c r="C30" s="252" t="s">
        <v>20</v>
      </c>
      <c r="D30" s="252" t="s">
        <v>970</v>
      </c>
      <c r="E30" s="252" t="s">
        <v>971</v>
      </c>
      <c r="F30" s="295" t="s">
        <v>972</v>
      </c>
      <c r="G30" s="264" t="s">
        <v>21</v>
      </c>
      <c r="H30" s="252" t="s">
        <v>22</v>
      </c>
      <c r="I30" s="305">
        <v>2</v>
      </c>
      <c r="J30" s="81" t="s">
        <v>23</v>
      </c>
      <c r="K30" s="50" t="s">
        <v>7</v>
      </c>
      <c r="L30" s="228">
        <v>1</v>
      </c>
      <c r="M30" s="295" t="s">
        <v>24</v>
      </c>
      <c r="N30" s="252"/>
      <c r="O30" s="30">
        <v>59831</v>
      </c>
      <c r="P30" s="137">
        <v>1</v>
      </c>
      <c r="Q30" s="52" t="s">
        <v>9</v>
      </c>
      <c r="R30" s="32">
        <v>9.3699999999999992</v>
      </c>
      <c r="S30" s="203" t="e">
        <f>IF(AND(K30="Seznanjanje z IO",#REF!= 2), 0.5)</f>
        <v>#REF!</v>
      </c>
      <c r="T30" s="203" t="e">
        <f>IF(AND(K30="Seznanjanje z IO",#REF!= 0.5), 0.17)</f>
        <v>#REF!</v>
      </c>
      <c r="U30" s="176" t="e">
        <f t="shared" si="0"/>
        <v>#REF!</v>
      </c>
      <c r="V30" s="205" t="e">
        <f>IF(OR(S30=0.5, T30=0.17),(((R30*U30)+#REF!)*#REF!)*#REF!,0)</f>
        <v>#REF!</v>
      </c>
      <c r="W30" s="205" t="e">
        <f>IF(V30=0, 0,#REF!- V30)</f>
        <v>#REF!</v>
      </c>
      <c r="X30" s="210" t="e">
        <f>IF(W30=0, "-",W30/#REF!)</f>
        <v>#REF!</v>
      </c>
      <c r="Y30" s="205" t="e">
        <f>IF(V30=0,#REF!, V30)</f>
        <v>#REF!</v>
      </c>
      <c r="Z30" s="272" t="e">
        <f>SUM(Y30:Y32)</f>
        <v>#REF!</v>
      </c>
      <c r="AA30" s="268" t="str">
        <f>IF(AC30=1, (Z30/#REF!), "-")</f>
        <v>-</v>
      </c>
      <c r="AB30" s="264" t="s">
        <v>21</v>
      </c>
      <c r="AC30" s="249"/>
      <c r="AD30" s="232">
        <v>0.9</v>
      </c>
      <c r="AE30" s="53">
        <v>899559.08499999996</v>
      </c>
      <c r="AF30" s="53">
        <v>809603.17649999994</v>
      </c>
    </row>
    <row r="31" spans="1:32" s="11" customFormat="1" ht="12" customHeight="1">
      <c r="A31" s="324"/>
      <c r="B31" s="253"/>
      <c r="C31" s="253"/>
      <c r="D31" s="253"/>
      <c r="E31" s="253"/>
      <c r="F31" s="296"/>
      <c r="G31" s="265"/>
      <c r="H31" s="253"/>
      <c r="I31" s="307"/>
      <c r="J31" s="19" t="s">
        <v>25</v>
      </c>
      <c r="K31" s="55" t="s">
        <v>26</v>
      </c>
      <c r="L31" s="17">
        <v>5</v>
      </c>
      <c r="M31" s="296"/>
      <c r="N31" s="253"/>
      <c r="O31" s="46">
        <v>59831</v>
      </c>
      <c r="P31" s="138">
        <v>1</v>
      </c>
      <c r="Q31" s="38" t="s">
        <v>9</v>
      </c>
      <c r="R31" s="39">
        <v>9.3699999999999992</v>
      </c>
      <c r="S31" s="203" t="e">
        <f>IF(AND(K31="Seznanjanje z IO",#REF!= 2), 0.5)</f>
        <v>#REF!</v>
      </c>
      <c r="T31" s="203" t="e">
        <f>IF(AND(K31="Seznanjanje z IO",#REF!= 0.5), 0.17)</f>
        <v>#REF!</v>
      </c>
      <c r="U31" s="176" t="e">
        <f t="shared" si="0"/>
        <v>#REF!</v>
      </c>
      <c r="V31" s="205" t="e">
        <f>IF(OR(S31=0.5, T31=0.17),(((R31*U31)+#REF!)*#REF!)*#REF!,0)</f>
        <v>#REF!</v>
      </c>
      <c r="W31" s="205" t="e">
        <f>IF(V31=0, 0,#REF!- V31)</f>
        <v>#REF!</v>
      </c>
      <c r="X31" s="210" t="e">
        <f>IF(W31=0, "-",W31/#REF!)</f>
        <v>#REF!</v>
      </c>
      <c r="Y31" s="205" t="e">
        <f>IF(V31=0,#REF!, V31)</f>
        <v>#REF!</v>
      </c>
      <c r="Z31" s="273"/>
      <c r="AA31" s="269" t="str">
        <f>IF(AC31=1, (Z31/#REF!), "-")</f>
        <v>-</v>
      </c>
      <c r="AB31" s="265"/>
      <c r="AC31" s="250"/>
      <c r="AD31" s="233">
        <v>0.9</v>
      </c>
      <c r="AE31" s="65"/>
      <c r="AF31" s="65"/>
    </row>
    <row r="32" spans="1:32" s="11" customFormat="1" ht="12" customHeight="1" thickBot="1">
      <c r="A32" s="324"/>
      <c r="B32" s="253"/>
      <c r="C32" s="253"/>
      <c r="D32" s="253"/>
      <c r="E32" s="253"/>
      <c r="F32" s="296"/>
      <c r="G32" s="265"/>
      <c r="H32" s="253"/>
      <c r="I32" s="307"/>
      <c r="J32" s="68" t="s">
        <v>27</v>
      </c>
      <c r="K32" s="56" t="s">
        <v>28</v>
      </c>
      <c r="L32" s="229">
        <v>10</v>
      </c>
      <c r="M32" s="313"/>
      <c r="N32" s="259"/>
      <c r="O32" s="104">
        <v>59831</v>
      </c>
      <c r="P32" s="140">
        <v>1</v>
      </c>
      <c r="Q32" s="38" t="s">
        <v>9</v>
      </c>
      <c r="R32" s="42">
        <v>9.3699999999999992</v>
      </c>
      <c r="S32" s="203" t="e">
        <f>IF(AND(K32="Seznanjanje z IO",#REF!= 2), 0.5)</f>
        <v>#REF!</v>
      </c>
      <c r="T32" s="203" t="e">
        <f>IF(AND(K32="Seznanjanje z IO",#REF!= 0.5), 0.17)</f>
        <v>#REF!</v>
      </c>
      <c r="U32" s="176" t="e">
        <f t="shared" si="0"/>
        <v>#REF!</v>
      </c>
      <c r="V32" s="205" t="e">
        <f>IF(OR(S32=0.5, T32=0.17),(((R32*U32)+#REF!)*#REF!)*#REF!,0)</f>
        <v>#REF!</v>
      </c>
      <c r="W32" s="205" t="e">
        <f>IF(V32=0, 0,#REF!- V32)</f>
        <v>#REF!</v>
      </c>
      <c r="X32" s="210" t="e">
        <f>IF(W32=0, "-",W32/#REF!)</f>
        <v>#REF!</v>
      </c>
      <c r="Y32" s="205" t="e">
        <f>IF(V32=0,#REF!, V32)</f>
        <v>#REF!</v>
      </c>
      <c r="Z32" s="274"/>
      <c r="AA32" s="270" t="str">
        <f>IF(AC32=1, (Z32/#REF!), "-")</f>
        <v>-</v>
      </c>
      <c r="AB32" s="265"/>
      <c r="AC32" s="251"/>
      <c r="AD32" s="234">
        <v>0.9</v>
      </c>
      <c r="AE32" s="231"/>
      <c r="AF32" s="231"/>
    </row>
    <row r="33" spans="1:32" s="11" customFormat="1" ht="12" customHeight="1" thickTop="1">
      <c r="A33" s="323" t="s">
        <v>967</v>
      </c>
      <c r="B33" s="252" t="s">
        <v>29</v>
      </c>
      <c r="C33" s="252" t="s">
        <v>30</v>
      </c>
      <c r="D33" s="252" t="s">
        <v>31</v>
      </c>
      <c r="E33" s="252" t="s">
        <v>971</v>
      </c>
      <c r="F33" s="295" t="s">
        <v>972</v>
      </c>
      <c r="G33" s="264" t="s">
        <v>32</v>
      </c>
      <c r="H33" s="252" t="s">
        <v>33</v>
      </c>
      <c r="I33" s="286">
        <v>3</v>
      </c>
      <c r="J33" s="18" t="s">
        <v>34</v>
      </c>
      <c r="K33" s="61" t="s">
        <v>7</v>
      </c>
      <c r="L33" s="228">
        <v>1</v>
      </c>
      <c r="M33" s="295" t="s">
        <v>35</v>
      </c>
      <c r="N33" s="309" t="s">
        <v>36</v>
      </c>
      <c r="O33" s="51">
        <v>476</v>
      </c>
      <c r="P33" s="141">
        <v>1</v>
      </c>
      <c r="Q33" s="52" t="s">
        <v>9</v>
      </c>
      <c r="R33" s="34">
        <v>9.3699999999999992</v>
      </c>
      <c r="S33" s="203" t="e">
        <f>IF(AND(K33="Seznanjanje z IO",#REF!= 2), 0.5)</f>
        <v>#REF!</v>
      </c>
      <c r="T33" s="203" t="e">
        <f>IF(AND(K33="Seznanjanje z IO",#REF!= 0.5), 0.17)</f>
        <v>#REF!</v>
      </c>
      <c r="U33" s="176" t="e">
        <f t="shared" si="0"/>
        <v>#REF!</v>
      </c>
      <c r="V33" s="205" t="e">
        <f>IF(OR(S33=0.5, T33=0.17),(((R33*U33)+#REF!)*#REF!)*#REF!,0)</f>
        <v>#REF!</v>
      </c>
      <c r="W33" s="205" t="e">
        <f>IF(V33=0, 0,#REF!- V33)</f>
        <v>#REF!</v>
      </c>
      <c r="X33" s="210" t="e">
        <f>IF(W33=0, "-",W33/#REF!)</f>
        <v>#REF!</v>
      </c>
      <c r="Y33" s="205" t="e">
        <f>IF(V33=0,#REF!, V33)</f>
        <v>#REF!</v>
      </c>
      <c r="Z33" s="272" t="e">
        <f>SUM(Y33:Y36)</f>
        <v>#REF!</v>
      </c>
      <c r="AA33" s="268" t="str">
        <f>IF(AC33=1, (Z33/#REF!), "-")</f>
        <v>-</v>
      </c>
      <c r="AB33" s="264" t="s">
        <v>32</v>
      </c>
      <c r="AC33" s="249"/>
      <c r="AD33" s="235">
        <v>0.8</v>
      </c>
      <c r="AE33" s="53">
        <v>14715.92232</v>
      </c>
      <c r="AF33" s="53">
        <v>11772.737856000002</v>
      </c>
    </row>
    <row r="34" spans="1:32" s="11" customFormat="1" ht="12" customHeight="1">
      <c r="A34" s="324"/>
      <c r="B34" s="253"/>
      <c r="C34" s="253"/>
      <c r="D34" s="253"/>
      <c r="E34" s="253"/>
      <c r="F34" s="296"/>
      <c r="G34" s="265"/>
      <c r="H34" s="253"/>
      <c r="I34" s="287"/>
      <c r="J34" s="20" t="s">
        <v>38</v>
      </c>
      <c r="K34" s="66" t="s">
        <v>39</v>
      </c>
      <c r="L34" s="17">
        <v>4</v>
      </c>
      <c r="M34" s="296"/>
      <c r="N34" s="310"/>
      <c r="O34" s="109">
        <v>476</v>
      </c>
      <c r="P34" s="142">
        <v>1</v>
      </c>
      <c r="Q34" s="110" t="s">
        <v>37</v>
      </c>
      <c r="R34" s="78">
        <v>9.3699999999999992</v>
      </c>
      <c r="S34" s="203" t="e">
        <f>IF(AND(K34="Seznanjanje z IO",#REF!= 2), 0.5)</f>
        <v>#REF!</v>
      </c>
      <c r="T34" s="203" t="e">
        <f>IF(AND(K34="Seznanjanje z IO",#REF!= 0.5), 0.17)</f>
        <v>#REF!</v>
      </c>
      <c r="U34" s="176" t="e">
        <f t="shared" si="0"/>
        <v>#REF!</v>
      </c>
      <c r="V34" s="205" t="e">
        <f>IF(OR(S34=0.5, T34=0.17),(((R34*U34)+#REF!)*#REF!)*#REF!,0)</f>
        <v>#REF!</v>
      </c>
      <c r="W34" s="205" t="e">
        <f>IF(V34=0, 0,#REF!- V34)</f>
        <v>#REF!</v>
      </c>
      <c r="X34" s="210" t="e">
        <f>IF(W34=0, "-",W34/#REF!)</f>
        <v>#REF!</v>
      </c>
      <c r="Y34" s="205" t="e">
        <f>IF(V34=0,#REF!, V34)</f>
        <v>#REF!</v>
      </c>
      <c r="Z34" s="273"/>
      <c r="AA34" s="269" t="str">
        <f>IF(AC34=1, (Z34/#REF!), "-")</f>
        <v>-</v>
      </c>
      <c r="AB34" s="265"/>
      <c r="AC34" s="250"/>
      <c r="AD34" s="236">
        <v>0.8</v>
      </c>
      <c r="AE34" s="65"/>
      <c r="AF34" s="65"/>
    </row>
    <row r="35" spans="1:32" s="11" customFormat="1" ht="12" customHeight="1">
      <c r="A35" s="324"/>
      <c r="B35" s="253"/>
      <c r="C35" s="253"/>
      <c r="D35" s="253"/>
      <c r="E35" s="253"/>
      <c r="F35" s="296"/>
      <c r="G35" s="265"/>
      <c r="H35" s="253"/>
      <c r="I35" s="287"/>
      <c r="J35" s="17" t="s">
        <v>41</v>
      </c>
      <c r="K35" s="62" t="s">
        <v>42</v>
      </c>
      <c r="L35" s="17">
        <v>6</v>
      </c>
      <c r="M35" s="296"/>
      <c r="N35" s="310"/>
      <c r="O35" s="109">
        <v>476</v>
      </c>
      <c r="P35" s="139">
        <v>1</v>
      </c>
      <c r="Q35" s="38" t="s">
        <v>37</v>
      </c>
      <c r="R35" s="40">
        <v>9.3699999999999992</v>
      </c>
      <c r="S35" s="203" t="e">
        <f>IF(AND(K35="Seznanjanje z IO",#REF!= 2), 0.5)</f>
        <v>#REF!</v>
      </c>
      <c r="T35" s="203" t="e">
        <f>IF(AND(K35="Seznanjanje z IO",#REF!= 0.5), 0.17)</f>
        <v>#REF!</v>
      </c>
      <c r="U35" s="176" t="e">
        <f t="shared" si="0"/>
        <v>#REF!</v>
      </c>
      <c r="V35" s="205" t="e">
        <f>IF(OR(S35=0.5, T35=0.17),(((R35*U35)+#REF!)*#REF!)*#REF!,0)</f>
        <v>#REF!</v>
      </c>
      <c r="W35" s="205" t="e">
        <f>IF(V35=0, 0,#REF!- V35)</f>
        <v>#REF!</v>
      </c>
      <c r="X35" s="210" t="e">
        <f>IF(W35=0, "-",W35/#REF!)</f>
        <v>#REF!</v>
      </c>
      <c r="Y35" s="205" t="e">
        <f>IF(V35=0,#REF!, V35)</f>
        <v>#REF!</v>
      </c>
      <c r="Z35" s="273"/>
      <c r="AA35" s="269" t="str">
        <f>IF(AC35=1, (Z35/#REF!), "-")</f>
        <v>-</v>
      </c>
      <c r="AB35" s="265"/>
      <c r="AC35" s="250"/>
      <c r="AD35" s="236">
        <v>0.8</v>
      </c>
      <c r="AE35" s="65"/>
      <c r="AF35" s="65"/>
    </row>
    <row r="36" spans="1:32" s="11" customFormat="1" ht="23.25" customHeight="1" thickBot="1">
      <c r="A36" s="325"/>
      <c r="B36" s="259"/>
      <c r="C36" s="259"/>
      <c r="D36" s="259"/>
      <c r="E36" s="365"/>
      <c r="F36" s="359"/>
      <c r="G36" s="265"/>
      <c r="H36" s="259"/>
      <c r="I36" s="287"/>
      <c r="J36" s="63" t="s">
        <v>44</v>
      </c>
      <c r="K36" s="64" t="s">
        <v>45</v>
      </c>
      <c r="L36" s="229">
        <v>10</v>
      </c>
      <c r="M36" s="312"/>
      <c r="N36" s="311"/>
      <c r="O36" s="109">
        <v>476</v>
      </c>
      <c r="P36" s="143">
        <v>1</v>
      </c>
      <c r="Q36" s="38" t="s">
        <v>37</v>
      </c>
      <c r="R36" s="65">
        <v>9.3699999999999992</v>
      </c>
      <c r="S36" s="203" t="e">
        <f>IF(AND(K36="Seznanjanje z IO",#REF!= 2), 0.5)</f>
        <v>#REF!</v>
      </c>
      <c r="T36" s="203" t="e">
        <f>IF(AND(K36="Seznanjanje z IO",#REF!= 0.5), 0.17)</f>
        <v>#REF!</v>
      </c>
      <c r="U36" s="176" t="e">
        <f t="shared" si="0"/>
        <v>#REF!</v>
      </c>
      <c r="V36" s="205" t="e">
        <f>IF(OR(S36=0.5, T36=0.17),(((R36*U36)+#REF!)*#REF!)*#REF!,0)</f>
        <v>#REF!</v>
      </c>
      <c r="W36" s="205" t="e">
        <f>IF(V36=0, 0,#REF!- V36)</f>
        <v>#REF!</v>
      </c>
      <c r="X36" s="210" t="e">
        <f>IF(W36=0, "-",W36/#REF!)</f>
        <v>#REF!</v>
      </c>
      <c r="Y36" s="205" t="e">
        <f>IF(V36=0,#REF!, V36)</f>
        <v>#REF!</v>
      </c>
      <c r="Z36" s="274"/>
      <c r="AA36" s="270" t="str">
        <f>IF(AC36=1, (Z36/#REF!), "-")</f>
        <v>-</v>
      </c>
      <c r="AB36" s="265"/>
      <c r="AC36" s="251"/>
      <c r="AD36" s="236">
        <v>0.8</v>
      </c>
      <c r="AE36" s="231"/>
      <c r="AF36" s="231"/>
    </row>
    <row r="37" spans="1:32" s="11" customFormat="1" ht="12" customHeight="1" thickTop="1">
      <c r="A37" s="293" t="s">
        <v>967</v>
      </c>
      <c r="B37" s="299" t="s">
        <v>47</v>
      </c>
      <c r="C37" s="299" t="s">
        <v>48</v>
      </c>
      <c r="D37" s="299"/>
      <c r="E37" s="255" t="s">
        <v>971</v>
      </c>
      <c r="F37" s="255" t="s">
        <v>972</v>
      </c>
      <c r="G37" s="254" t="s">
        <v>49</v>
      </c>
      <c r="H37" s="299" t="s">
        <v>50</v>
      </c>
      <c r="I37" s="305">
        <v>3</v>
      </c>
      <c r="J37" s="58" t="s">
        <v>51</v>
      </c>
      <c r="K37" s="59" t="s">
        <v>7</v>
      </c>
      <c r="L37" s="228">
        <v>1</v>
      </c>
      <c r="M37" s="295" t="s">
        <v>52</v>
      </c>
      <c r="N37" s="309"/>
      <c r="O37" s="35">
        <v>7216</v>
      </c>
      <c r="P37" s="144">
        <v>1</v>
      </c>
      <c r="Q37" s="31" t="s">
        <v>9</v>
      </c>
      <c r="R37" s="53">
        <v>9.3699999999999992</v>
      </c>
      <c r="S37" s="203" t="e">
        <f>IF(AND(K37="Seznanjanje z IO",#REF!= 2), 0.5)</f>
        <v>#REF!</v>
      </c>
      <c r="T37" s="203" t="e">
        <f>IF(AND(K37="Seznanjanje z IO",#REF!= 0.5), 0.17)</f>
        <v>#REF!</v>
      </c>
      <c r="U37" s="176" t="e">
        <f t="shared" si="0"/>
        <v>#REF!</v>
      </c>
      <c r="V37" s="205" t="e">
        <f>IF(OR(S37=0.5, T37=0.17),(((R37*U37)+#REF!)*#REF!)*#REF!,0)</f>
        <v>#REF!</v>
      </c>
      <c r="W37" s="205" t="e">
        <f>IF(V37=0, 0,#REF!- V37)</f>
        <v>#REF!</v>
      </c>
      <c r="X37" s="210" t="e">
        <f>IF(W37=0, "-",W37/#REF!)</f>
        <v>#REF!</v>
      </c>
      <c r="Y37" s="205" t="e">
        <f>IF(V37=0,#REF!, V37)</f>
        <v>#REF!</v>
      </c>
      <c r="Z37" s="272" t="e">
        <f>SUM(Y37:Y40)</f>
        <v>#REF!</v>
      </c>
      <c r="AA37" s="268" t="str">
        <f>IF(AC37=1, (Z37/#REF!), "-")</f>
        <v>-</v>
      </c>
      <c r="AB37" s="254" t="s">
        <v>49</v>
      </c>
      <c r="AC37" s="249"/>
      <c r="AD37" s="235">
        <v>0.5</v>
      </c>
      <c r="AE37" s="53">
        <v>250481.79199999999</v>
      </c>
      <c r="AF37" s="53">
        <v>125240.89599999999</v>
      </c>
    </row>
    <row r="38" spans="1:32" s="11" customFormat="1" ht="12" customHeight="1">
      <c r="A38" s="317"/>
      <c r="B38" s="301"/>
      <c r="C38" s="301"/>
      <c r="D38" s="301"/>
      <c r="E38" s="255"/>
      <c r="F38" s="255"/>
      <c r="G38" s="255"/>
      <c r="H38" s="301"/>
      <c r="I38" s="306"/>
      <c r="J38" s="17" t="s">
        <v>53</v>
      </c>
      <c r="K38" s="62" t="s">
        <v>54</v>
      </c>
      <c r="L38" s="17">
        <v>4</v>
      </c>
      <c r="M38" s="296"/>
      <c r="N38" s="310"/>
      <c r="O38" s="41">
        <v>7216</v>
      </c>
      <c r="P38" s="139">
        <v>1</v>
      </c>
      <c r="Q38" s="38" t="s">
        <v>1</v>
      </c>
      <c r="R38" s="40">
        <v>9.3699999999999992</v>
      </c>
      <c r="S38" s="203" t="e">
        <f>IF(AND(K38="Seznanjanje z IO",#REF!= 2), 0.5)</f>
        <v>#REF!</v>
      </c>
      <c r="T38" s="203" t="e">
        <f>IF(AND(K38="Seznanjanje z IO",#REF!= 0.5), 0.17)</f>
        <v>#REF!</v>
      </c>
      <c r="U38" s="176" t="e">
        <f t="shared" si="0"/>
        <v>#REF!</v>
      </c>
      <c r="V38" s="205" t="e">
        <f>IF(OR(S38=0.5, T38=0.17),(((R38*U38)+#REF!)*#REF!)*#REF!,0)</f>
        <v>#REF!</v>
      </c>
      <c r="W38" s="205" t="e">
        <f>IF(V38=0, 0,#REF!- V38)</f>
        <v>#REF!</v>
      </c>
      <c r="X38" s="210" t="e">
        <f>IF(W38=0, "-",W38/#REF!)</f>
        <v>#REF!</v>
      </c>
      <c r="Y38" s="205" t="e">
        <f>IF(V38=0,#REF!, V38)</f>
        <v>#REF!</v>
      </c>
      <c r="Z38" s="273"/>
      <c r="AA38" s="269" t="str">
        <f>IF(AC38=1, (Z38/#REF!), "-")</f>
        <v>-</v>
      </c>
      <c r="AB38" s="255"/>
      <c r="AC38" s="250"/>
      <c r="AD38" s="236">
        <v>0.5</v>
      </c>
      <c r="AE38" s="65"/>
      <c r="AF38" s="65"/>
    </row>
    <row r="39" spans="1:32" s="11" customFormat="1" ht="12" customHeight="1">
      <c r="A39" s="294"/>
      <c r="B39" s="301"/>
      <c r="C39" s="301"/>
      <c r="D39" s="301"/>
      <c r="E39" s="256"/>
      <c r="F39" s="256"/>
      <c r="G39" s="256"/>
      <c r="H39" s="301"/>
      <c r="I39" s="306"/>
      <c r="J39" s="20" t="s">
        <v>55</v>
      </c>
      <c r="K39" s="66" t="s">
        <v>56</v>
      </c>
      <c r="L39" s="17">
        <v>6</v>
      </c>
      <c r="M39" s="296"/>
      <c r="N39" s="310"/>
      <c r="O39" s="41">
        <v>7216</v>
      </c>
      <c r="P39" s="139">
        <v>1</v>
      </c>
      <c r="Q39" s="38" t="s">
        <v>1</v>
      </c>
      <c r="R39" s="40">
        <v>9.3699999999999992</v>
      </c>
      <c r="S39" s="203" t="e">
        <f>IF(AND(K39="Seznanjanje z IO",#REF!= 2), 0.5)</f>
        <v>#REF!</v>
      </c>
      <c r="T39" s="203" t="e">
        <f>IF(AND(K39="Seznanjanje z IO",#REF!= 0.5), 0.17)</f>
        <v>#REF!</v>
      </c>
      <c r="U39" s="176" t="e">
        <f t="shared" si="0"/>
        <v>#REF!</v>
      </c>
      <c r="V39" s="205" t="e">
        <f>IF(OR(S39=0.5, T39=0.17),(((R39*U39)+#REF!)*#REF!)*#REF!,0)</f>
        <v>#REF!</v>
      </c>
      <c r="W39" s="205" t="e">
        <f>IF(V39=0, 0,#REF!- V39)</f>
        <v>#REF!</v>
      </c>
      <c r="X39" s="210" t="e">
        <f>IF(W39=0, "-",W39/#REF!)</f>
        <v>#REF!</v>
      </c>
      <c r="Y39" s="205" t="e">
        <f>IF(V39=0,#REF!, V39)</f>
        <v>#REF!</v>
      </c>
      <c r="Z39" s="273"/>
      <c r="AA39" s="269" t="str">
        <f>IF(AC39=1, (Z39/#REF!), "-")</f>
        <v>-</v>
      </c>
      <c r="AB39" s="256"/>
      <c r="AC39" s="250"/>
      <c r="AD39" s="236">
        <v>0.5</v>
      </c>
      <c r="AE39" s="65"/>
      <c r="AF39" s="65"/>
    </row>
    <row r="40" spans="1:32" s="11" customFormat="1" ht="12" customHeight="1" thickBot="1">
      <c r="A40" s="294"/>
      <c r="B40" s="301"/>
      <c r="C40" s="301"/>
      <c r="D40" s="301"/>
      <c r="E40" s="256"/>
      <c r="F40" s="256"/>
      <c r="G40" s="256"/>
      <c r="H40" s="301"/>
      <c r="I40" s="306"/>
      <c r="J40" s="63" t="s">
        <v>57</v>
      </c>
      <c r="K40" s="67" t="s">
        <v>58</v>
      </c>
      <c r="L40" s="229">
        <v>10</v>
      </c>
      <c r="M40" s="312"/>
      <c r="N40" s="311"/>
      <c r="O40" s="57">
        <v>7216</v>
      </c>
      <c r="P40" s="143">
        <v>1</v>
      </c>
      <c r="Q40" s="38" t="s">
        <v>1</v>
      </c>
      <c r="R40" s="65">
        <v>9.3699999999999992</v>
      </c>
      <c r="S40" s="203" t="e">
        <f>IF(AND(K40="Seznanjanje z IO",#REF!= 2), 0.5)</f>
        <v>#REF!</v>
      </c>
      <c r="T40" s="203" t="e">
        <f>IF(AND(K40="Seznanjanje z IO",#REF!= 0.5), 0.17)</f>
        <v>#REF!</v>
      </c>
      <c r="U40" s="176" t="e">
        <f t="shared" si="0"/>
        <v>#REF!</v>
      </c>
      <c r="V40" s="205" t="e">
        <f>IF(OR(S40=0.5, T40=0.17),(((R40*U40)+#REF!)*#REF!)*#REF!,0)</f>
        <v>#REF!</v>
      </c>
      <c r="W40" s="205" t="e">
        <f>IF(V40=0, 0,#REF!- V40)</f>
        <v>#REF!</v>
      </c>
      <c r="X40" s="210" t="e">
        <f>IF(W40=0, "-",W40/#REF!)</f>
        <v>#REF!</v>
      </c>
      <c r="Y40" s="205" t="e">
        <f>IF(V40=0,#REF!, V40)</f>
        <v>#REF!</v>
      </c>
      <c r="Z40" s="274"/>
      <c r="AA40" s="270" t="str">
        <f>IF(AC40=1, (Z40/#REF!), "-")</f>
        <v>-</v>
      </c>
      <c r="AB40" s="256"/>
      <c r="AC40" s="251"/>
      <c r="AD40" s="237">
        <v>0.5</v>
      </c>
      <c r="AE40" s="231"/>
      <c r="AF40" s="231"/>
    </row>
    <row r="41" spans="1:32" s="11" customFormat="1" ht="12" customHeight="1" thickTop="1">
      <c r="A41" s="293" t="s">
        <v>967</v>
      </c>
      <c r="B41" s="299"/>
      <c r="C41" s="299" t="s">
        <v>59</v>
      </c>
      <c r="D41" s="299"/>
      <c r="E41" s="254" t="s">
        <v>971</v>
      </c>
      <c r="F41" s="254" t="s">
        <v>972</v>
      </c>
      <c r="G41" s="254" t="s">
        <v>60</v>
      </c>
      <c r="H41" s="299" t="s">
        <v>61</v>
      </c>
      <c r="I41" s="305">
        <v>6</v>
      </c>
      <c r="J41" s="58" t="s">
        <v>62</v>
      </c>
      <c r="K41" s="59" t="s">
        <v>7</v>
      </c>
      <c r="L41" s="228">
        <v>1</v>
      </c>
      <c r="M41" s="295" t="s">
        <v>63</v>
      </c>
      <c r="N41" s="309"/>
      <c r="O41" s="51">
        <v>100</v>
      </c>
      <c r="P41" s="144">
        <v>1</v>
      </c>
      <c r="Q41" s="31" t="s">
        <v>9</v>
      </c>
      <c r="R41" s="53">
        <v>9.3699999999999992</v>
      </c>
      <c r="S41" s="203" t="e">
        <f>IF(AND(K41="Seznanjanje z IO",#REF!= 2), 0.5)</f>
        <v>#REF!</v>
      </c>
      <c r="T41" s="203" t="e">
        <f>IF(AND(K41="Seznanjanje z IO",#REF!= 0.5), 0.17)</f>
        <v>#REF!</v>
      </c>
      <c r="U41" s="176" t="e">
        <f t="shared" si="0"/>
        <v>#REF!</v>
      </c>
      <c r="V41" s="205" t="e">
        <f>IF(OR(S41=0.5, T41=0.17),(((R41*U41)+#REF!)*#REF!)*#REF!,0)</f>
        <v>#REF!</v>
      </c>
      <c r="W41" s="205" t="e">
        <f>IF(V41=0, 0,#REF!- V41)</f>
        <v>#REF!</v>
      </c>
      <c r="X41" s="210" t="e">
        <f>IF(W41=0, "-",W41/#REF!)</f>
        <v>#REF!</v>
      </c>
      <c r="Y41" s="205" t="e">
        <f>IF(V41=0,#REF!, V41)</f>
        <v>#REF!</v>
      </c>
      <c r="Z41" s="272" t="e">
        <f>SUM(Y41:Y43)</f>
        <v>#REF!</v>
      </c>
      <c r="AA41" s="268" t="str">
        <f>IF(AC41=1, (Z41/#REF!), "-")</f>
        <v>-</v>
      </c>
      <c r="AB41" s="254" t="s">
        <v>60</v>
      </c>
      <c r="AC41" s="249"/>
      <c r="AD41" s="235">
        <v>0.5</v>
      </c>
      <c r="AE41" s="53">
        <v>1192.29</v>
      </c>
      <c r="AF41" s="53">
        <v>596.14499999999998</v>
      </c>
    </row>
    <row r="42" spans="1:32" s="11" customFormat="1" ht="12" customHeight="1">
      <c r="A42" s="294"/>
      <c r="B42" s="301"/>
      <c r="C42" s="301"/>
      <c r="D42" s="301"/>
      <c r="E42" s="256"/>
      <c r="F42" s="256"/>
      <c r="G42" s="256"/>
      <c r="H42" s="301"/>
      <c r="I42" s="306"/>
      <c r="J42" s="68" t="s">
        <v>64</v>
      </c>
      <c r="K42" s="64" t="s">
        <v>65</v>
      </c>
      <c r="L42" s="17">
        <v>5</v>
      </c>
      <c r="M42" s="296"/>
      <c r="N42" s="310"/>
      <c r="O42" s="37">
        <v>100</v>
      </c>
      <c r="P42" s="139">
        <v>1</v>
      </c>
      <c r="Q42" s="38" t="s">
        <v>9</v>
      </c>
      <c r="R42" s="40">
        <v>9.3699999999999992</v>
      </c>
      <c r="S42" s="203" t="e">
        <f>IF(AND(K42="Seznanjanje z IO",#REF!= 2), 0.5)</f>
        <v>#REF!</v>
      </c>
      <c r="T42" s="203" t="e">
        <f>IF(AND(K42="Seznanjanje z IO",#REF!= 0.5), 0.17)</f>
        <v>#REF!</v>
      </c>
      <c r="U42" s="176" t="e">
        <f t="shared" si="0"/>
        <v>#REF!</v>
      </c>
      <c r="V42" s="205" t="e">
        <f>IF(OR(S42=0.5, T42=0.17),(((R42*U42)+#REF!)*#REF!)*#REF!,0)</f>
        <v>#REF!</v>
      </c>
      <c r="W42" s="205" t="e">
        <f>IF(V42=0, 0,#REF!- V42)</f>
        <v>#REF!</v>
      </c>
      <c r="X42" s="210" t="e">
        <f>IF(W42=0, "-",W42/#REF!)</f>
        <v>#REF!</v>
      </c>
      <c r="Y42" s="205" t="e">
        <f>IF(V42=0,#REF!, V42)</f>
        <v>#REF!</v>
      </c>
      <c r="Z42" s="273"/>
      <c r="AA42" s="269" t="str">
        <f>IF(AC42=1, (Z42/#REF!), "-")</f>
        <v>-</v>
      </c>
      <c r="AB42" s="256"/>
      <c r="AC42" s="250"/>
      <c r="AD42" s="236">
        <v>0.5</v>
      </c>
      <c r="AE42" s="65"/>
      <c r="AF42" s="65"/>
    </row>
    <row r="43" spans="1:32" s="11" customFormat="1" ht="12" customHeight="1" thickBot="1">
      <c r="A43" s="294"/>
      <c r="B43" s="301"/>
      <c r="C43" s="301"/>
      <c r="D43" s="301"/>
      <c r="E43" s="256"/>
      <c r="F43" s="256"/>
      <c r="G43" s="256"/>
      <c r="H43" s="301"/>
      <c r="I43" s="306"/>
      <c r="J43" s="68" t="s">
        <v>67</v>
      </c>
      <c r="K43" s="67" t="s">
        <v>68</v>
      </c>
      <c r="L43" s="229">
        <v>10</v>
      </c>
      <c r="M43" s="313"/>
      <c r="N43" s="311"/>
      <c r="O43" s="46">
        <v>100</v>
      </c>
      <c r="P43" s="140">
        <v>1</v>
      </c>
      <c r="Q43" s="38" t="s">
        <v>9</v>
      </c>
      <c r="R43" s="42">
        <v>9.3699999999999992</v>
      </c>
      <c r="S43" s="203" t="e">
        <f>IF(AND(K43="Seznanjanje z IO",#REF!= 2), 0.5)</f>
        <v>#REF!</v>
      </c>
      <c r="T43" s="203" t="e">
        <f>IF(AND(K43="Seznanjanje z IO",#REF!= 0.5), 0.17)</f>
        <v>#REF!</v>
      </c>
      <c r="U43" s="176" t="e">
        <f t="shared" si="0"/>
        <v>#REF!</v>
      </c>
      <c r="V43" s="205" t="e">
        <f>IF(OR(S43=0.5, T43=0.17),(((R43*U43)+#REF!)*#REF!)*#REF!,0)</f>
        <v>#REF!</v>
      </c>
      <c r="W43" s="205" t="e">
        <f>IF(V43=0, 0,#REF!- V43)</f>
        <v>#REF!</v>
      </c>
      <c r="X43" s="210" t="e">
        <f>IF(W43=0, "-",W43/#REF!)</f>
        <v>#REF!</v>
      </c>
      <c r="Y43" s="205" t="e">
        <f>IF(V43=0,#REF!, V43)</f>
        <v>#REF!</v>
      </c>
      <c r="Z43" s="274"/>
      <c r="AA43" s="270" t="str">
        <f>IF(AC43=1, (Z43/#REF!), "-")</f>
        <v>-</v>
      </c>
      <c r="AB43" s="256"/>
      <c r="AC43" s="251"/>
      <c r="AD43" s="237">
        <v>0.5</v>
      </c>
      <c r="AE43" s="231"/>
      <c r="AF43" s="231"/>
    </row>
    <row r="44" spans="1:32" s="11" customFormat="1" ht="12" customHeight="1" thickTop="1">
      <c r="A44" s="293" t="s">
        <v>967</v>
      </c>
      <c r="B44" s="297"/>
      <c r="C44" s="299" t="s">
        <v>59</v>
      </c>
      <c r="D44" s="252"/>
      <c r="E44" s="257" t="s">
        <v>971</v>
      </c>
      <c r="F44" s="257" t="s">
        <v>972</v>
      </c>
      <c r="G44" s="257" t="s">
        <v>70</v>
      </c>
      <c r="H44" s="252" t="s">
        <v>71</v>
      </c>
      <c r="I44" s="286">
        <v>6</v>
      </c>
      <c r="J44" s="58" t="s">
        <v>72</v>
      </c>
      <c r="K44" s="69" t="s">
        <v>7</v>
      </c>
      <c r="L44" s="228">
        <v>1</v>
      </c>
      <c r="M44" s="295" t="s">
        <v>73</v>
      </c>
      <c r="N44" s="309"/>
      <c r="O44" s="30">
        <v>153</v>
      </c>
      <c r="P44" s="144">
        <v>1</v>
      </c>
      <c r="Q44" s="31" t="s">
        <v>9</v>
      </c>
      <c r="R44" s="53">
        <v>9.3699999999999992</v>
      </c>
      <c r="S44" s="203" t="e">
        <f>IF(AND(K44="Seznanjanje z IO",#REF!= 2), 0.5)</f>
        <v>#REF!</v>
      </c>
      <c r="T44" s="203" t="e">
        <f>IF(AND(K44="Seznanjanje z IO",#REF!= 0.5), 0.17)</f>
        <v>#REF!</v>
      </c>
      <c r="U44" s="176" t="e">
        <f t="shared" si="0"/>
        <v>#REF!</v>
      </c>
      <c r="V44" s="205" t="e">
        <f>IF(OR(S44=0.5, T44=0.17),(((R44*U44)+#REF!)*#REF!)*#REF!,0)</f>
        <v>#REF!</v>
      </c>
      <c r="W44" s="205" t="e">
        <f>IF(V44=0, 0,#REF!- V44)</f>
        <v>#REF!</v>
      </c>
      <c r="X44" s="210" t="e">
        <f>IF(W44=0, "-",W44/#REF!)</f>
        <v>#REF!</v>
      </c>
      <c r="Y44" s="205" t="e">
        <f>IF(V44=0,#REF!, V44)</f>
        <v>#REF!</v>
      </c>
      <c r="Z44" s="272" t="e">
        <f>SUM(Y44:Y48)</f>
        <v>#REF!</v>
      </c>
      <c r="AA44" s="268" t="str">
        <f>IF(AC44=1, (Z44/#REF!), "-")</f>
        <v>-</v>
      </c>
      <c r="AB44" s="257" t="s">
        <v>70</v>
      </c>
      <c r="AC44" s="249"/>
      <c r="AD44" s="235">
        <v>0.5</v>
      </c>
      <c r="AE44" s="53">
        <v>7801.7704613999986</v>
      </c>
      <c r="AF44" s="53">
        <v>3900.8852306999993</v>
      </c>
    </row>
    <row r="45" spans="1:32" s="11" customFormat="1" ht="12" customHeight="1">
      <c r="A45" s="294"/>
      <c r="B45" s="298"/>
      <c r="C45" s="301"/>
      <c r="D45" s="253"/>
      <c r="E45" s="258"/>
      <c r="F45" s="258"/>
      <c r="G45" s="258"/>
      <c r="H45" s="253"/>
      <c r="I45" s="287"/>
      <c r="J45" s="17" t="s">
        <v>74</v>
      </c>
      <c r="K45" s="131" t="s">
        <v>75</v>
      </c>
      <c r="L45" s="17">
        <v>4</v>
      </c>
      <c r="M45" s="296"/>
      <c r="N45" s="310"/>
      <c r="O45" s="37">
        <v>153</v>
      </c>
      <c r="P45" s="138">
        <v>1</v>
      </c>
      <c r="Q45" s="38" t="s">
        <v>9</v>
      </c>
      <c r="R45" s="39">
        <v>9.3699999999999992</v>
      </c>
      <c r="S45" s="203" t="e">
        <f>IF(AND(K45="Seznanjanje z IO",#REF!= 2), 0.5)</f>
        <v>#REF!</v>
      </c>
      <c r="T45" s="203" t="e">
        <f>IF(AND(K45="Seznanjanje z IO",#REF!= 0.5), 0.17)</f>
        <v>#REF!</v>
      </c>
      <c r="U45" s="176" t="e">
        <f t="shared" si="0"/>
        <v>#REF!</v>
      </c>
      <c r="V45" s="205" t="e">
        <f>IF(OR(S45=0.5, T45=0.17),(((R45*U45)+#REF!)*#REF!)*#REF!,0)</f>
        <v>#REF!</v>
      </c>
      <c r="W45" s="205" t="e">
        <f>IF(V45=0, 0,#REF!- V45)</f>
        <v>#REF!</v>
      </c>
      <c r="X45" s="210" t="e">
        <f>IF(W45=0, "-",W45/#REF!)</f>
        <v>#REF!</v>
      </c>
      <c r="Y45" s="205" t="e">
        <f>IF(V45=0,#REF!, V45)</f>
        <v>#REF!</v>
      </c>
      <c r="Z45" s="273"/>
      <c r="AA45" s="269" t="str">
        <f>IF(AC45=1, (Z45/#REF!), "-")</f>
        <v>-</v>
      </c>
      <c r="AB45" s="258"/>
      <c r="AC45" s="250"/>
      <c r="AD45" s="236">
        <v>0.5</v>
      </c>
      <c r="AE45" s="65"/>
      <c r="AF45" s="65"/>
    </row>
    <row r="46" spans="1:32" s="11" customFormat="1" ht="12" customHeight="1">
      <c r="A46" s="294"/>
      <c r="B46" s="298"/>
      <c r="C46" s="301"/>
      <c r="D46" s="253"/>
      <c r="E46" s="258"/>
      <c r="F46" s="258"/>
      <c r="G46" s="258"/>
      <c r="H46" s="253"/>
      <c r="I46" s="287"/>
      <c r="J46" s="70" t="s">
        <v>77</v>
      </c>
      <c r="K46" s="129" t="s">
        <v>78</v>
      </c>
      <c r="L46" s="17">
        <v>3</v>
      </c>
      <c r="M46" s="296"/>
      <c r="N46" s="310"/>
      <c r="O46" s="37">
        <v>153</v>
      </c>
      <c r="P46" s="145">
        <v>1</v>
      </c>
      <c r="Q46" s="38" t="s">
        <v>9</v>
      </c>
      <c r="R46" s="71">
        <v>9.3699999999999992</v>
      </c>
      <c r="S46" s="203" t="e">
        <f>IF(AND(K46="Seznanjanje z IO",#REF!= 2), 0.5)</f>
        <v>#REF!</v>
      </c>
      <c r="T46" s="203" t="e">
        <f>IF(AND(K46="Seznanjanje z IO",#REF!= 0.5), 0.17)</f>
        <v>#REF!</v>
      </c>
      <c r="U46" s="176" t="e">
        <f t="shared" si="0"/>
        <v>#REF!</v>
      </c>
      <c r="V46" s="205" t="e">
        <f>IF(OR(S46=0.5, T46=0.17),(((R46*U46)+#REF!)*#REF!)*#REF!,0)</f>
        <v>#REF!</v>
      </c>
      <c r="W46" s="205" t="e">
        <f>IF(V46=0, 0,#REF!- V46)</f>
        <v>#REF!</v>
      </c>
      <c r="X46" s="210" t="e">
        <f>IF(W46=0, "-",W46/#REF!)</f>
        <v>#REF!</v>
      </c>
      <c r="Y46" s="205" t="e">
        <f>IF(V46=0,#REF!, V46)</f>
        <v>#REF!</v>
      </c>
      <c r="Z46" s="273"/>
      <c r="AA46" s="269" t="str">
        <f>IF(AC46=1, (Z46/#REF!), "-")</f>
        <v>-</v>
      </c>
      <c r="AB46" s="258"/>
      <c r="AC46" s="250"/>
      <c r="AD46" s="236">
        <v>0.5</v>
      </c>
      <c r="AE46" s="65"/>
      <c r="AF46" s="65"/>
    </row>
    <row r="47" spans="1:32" s="11" customFormat="1" ht="12" customHeight="1">
      <c r="A47" s="294"/>
      <c r="B47" s="298"/>
      <c r="C47" s="300"/>
      <c r="D47" s="253"/>
      <c r="E47" s="258"/>
      <c r="F47" s="258"/>
      <c r="G47" s="258"/>
      <c r="H47" s="253"/>
      <c r="I47" s="287"/>
      <c r="J47" s="70" t="s">
        <v>79</v>
      </c>
      <c r="K47" s="129" t="s">
        <v>80</v>
      </c>
      <c r="L47" s="17">
        <v>10</v>
      </c>
      <c r="M47" s="296"/>
      <c r="N47" s="310"/>
      <c r="O47" s="37">
        <v>153</v>
      </c>
      <c r="P47" s="145">
        <v>1</v>
      </c>
      <c r="Q47" s="38" t="s">
        <v>9</v>
      </c>
      <c r="R47" s="71">
        <v>9.3699999999999992</v>
      </c>
      <c r="S47" s="203" t="e">
        <f>IF(AND(K47="Seznanjanje z IO",#REF!= 2), 0.5)</f>
        <v>#REF!</v>
      </c>
      <c r="T47" s="203" t="e">
        <f>IF(AND(K47="Seznanjanje z IO",#REF!= 0.5), 0.17)</f>
        <v>#REF!</v>
      </c>
      <c r="U47" s="176" t="e">
        <f t="shared" si="0"/>
        <v>#REF!</v>
      </c>
      <c r="V47" s="205" t="e">
        <f>IF(OR(S47=0.5, T47=0.17),(((R47*U47)+#REF!)*#REF!)*#REF!,0)</f>
        <v>#REF!</v>
      </c>
      <c r="W47" s="205" t="e">
        <f>IF(V47=0, 0,#REF!- V47)</f>
        <v>#REF!</v>
      </c>
      <c r="X47" s="210" t="e">
        <f>IF(W47=0, "-",W47/#REF!)</f>
        <v>#REF!</v>
      </c>
      <c r="Y47" s="205" t="e">
        <f>IF(V47=0,#REF!, V47)</f>
        <v>#REF!</v>
      </c>
      <c r="Z47" s="273"/>
      <c r="AA47" s="269" t="str">
        <f>IF(AC47=1, (Z47/#REF!), "-")</f>
        <v>-</v>
      </c>
      <c r="AB47" s="258"/>
      <c r="AC47" s="250"/>
      <c r="AD47" s="236">
        <v>0.5</v>
      </c>
      <c r="AE47" s="65"/>
      <c r="AF47" s="65"/>
    </row>
    <row r="48" spans="1:32" s="11" customFormat="1" ht="12" customHeight="1" thickBot="1">
      <c r="A48" s="318"/>
      <c r="B48" s="333"/>
      <c r="C48" s="320"/>
      <c r="D48" s="259"/>
      <c r="E48" s="261"/>
      <c r="F48" s="261"/>
      <c r="G48" s="261"/>
      <c r="H48" s="259"/>
      <c r="I48" s="331"/>
      <c r="J48" s="72" t="s">
        <v>82</v>
      </c>
      <c r="K48" s="131" t="s">
        <v>83</v>
      </c>
      <c r="L48" s="229">
        <v>11</v>
      </c>
      <c r="M48" s="312"/>
      <c r="N48" s="311"/>
      <c r="O48" s="104">
        <v>153</v>
      </c>
      <c r="P48" s="146">
        <v>1</v>
      </c>
      <c r="Q48" s="38" t="s">
        <v>9</v>
      </c>
      <c r="R48" s="73">
        <v>9.3699999999999992</v>
      </c>
      <c r="S48" s="203" t="e">
        <f>IF(AND(K48="Seznanjanje z IO",#REF!= 2), 0.5)</f>
        <v>#REF!</v>
      </c>
      <c r="T48" s="203" t="e">
        <f>IF(AND(K48="Seznanjanje z IO",#REF!= 0.5), 0.17)</f>
        <v>#REF!</v>
      </c>
      <c r="U48" s="176" t="e">
        <f t="shared" si="0"/>
        <v>#REF!</v>
      </c>
      <c r="V48" s="205" t="e">
        <f>IF(OR(S48=0.5, T48=0.17),(((R48*U48)+#REF!)*#REF!)*#REF!,0)</f>
        <v>#REF!</v>
      </c>
      <c r="W48" s="205" t="e">
        <f>IF(V48=0, 0,#REF!- V48)</f>
        <v>#REF!</v>
      </c>
      <c r="X48" s="210" t="e">
        <f>IF(W48=0, "-",W48/#REF!)</f>
        <v>#REF!</v>
      </c>
      <c r="Y48" s="205" t="e">
        <f>IF(V48=0,#REF!, V48)</f>
        <v>#REF!</v>
      </c>
      <c r="Z48" s="274"/>
      <c r="AA48" s="270" t="str">
        <f>IF(AC48=1, (Z48/#REF!), "-")</f>
        <v>-</v>
      </c>
      <c r="AB48" s="261"/>
      <c r="AC48" s="251"/>
      <c r="AD48" s="237">
        <v>0.5</v>
      </c>
      <c r="AE48" s="231"/>
      <c r="AF48" s="231"/>
    </row>
    <row r="49" spans="1:79" s="11" customFormat="1" ht="12" customHeight="1" thickTop="1">
      <c r="A49" s="293" t="s">
        <v>967</v>
      </c>
      <c r="B49" s="299" t="s">
        <v>85</v>
      </c>
      <c r="C49" s="299" t="s">
        <v>86</v>
      </c>
      <c r="D49" s="299" t="s">
        <v>87</v>
      </c>
      <c r="E49" s="254" t="s">
        <v>971</v>
      </c>
      <c r="F49" s="254" t="s">
        <v>972</v>
      </c>
      <c r="G49" s="254" t="s">
        <v>1010</v>
      </c>
      <c r="H49" s="299" t="s">
        <v>88</v>
      </c>
      <c r="I49" s="305">
        <v>6</v>
      </c>
      <c r="J49" s="58" t="s">
        <v>1012</v>
      </c>
      <c r="K49" s="74" t="s">
        <v>7</v>
      </c>
      <c r="L49" s="228">
        <v>1</v>
      </c>
      <c r="M49" s="295" t="s">
        <v>90</v>
      </c>
      <c r="N49" s="309"/>
      <c r="O49" s="51">
        <f>0.04*33838</f>
        <v>1353.52</v>
      </c>
      <c r="P49" s="144">
        <v>1</v>
      </c>
      <c r="Q49" s="31" t="s">
        <v>9</v>
      </c>
      <c r="R49" s="53">
        <v>9.3699999999999992</v>
      </c>
      <c r="S49" s="203" t="e">
        <f>IF(AND(K49="Seznanjanje z IO",#REF!= 2), 0.5)</f>
        <v>#REF!</v>
      </c>
      <c r="T49" s="203" t="e">
        <f>IF(AND(K49="Seznanjanje z IO",#REF!= 0.5), 0.17)</f>
        <v>#REF!</v>
      </c>
      <c r="U49" s="176" t="e">
        <f t="shared" si="0"/>
        <v>#REF!</v>
      </c>
      <c r="V49" s="205" t="e">
        <f>IF(OR(S49=0.5, T49=0.17),(((R49*U49)+#REF!)*#REF!)*#REF!,0)</f>
        <v>#REF!</v>
      </c>
      <c r="W49" s="205" t="e">
        <f>IF(V49=0, 0,#REF!- V49)</f>
        <v>#REF!</v>
      </c>
      <c r="X49" s="210" t="e">
        <f>IF(W49=0, "-",W49/#REF!)</f>
        <v>#REF!</v>
      </c>
      <c r="Y49" s="205" t="e">
        <f>IF(V49=0,#REF!, V49)</f>
        <v>#REF!</v>
      </c>
      <c r="Z49" s="272" t="e">
        <f>SUM(Y49:Y52)/2</f>
        <v>#REF!</v>
      </c>
      <c r="AA49" s="268" t="e">
        <f>IF(AC49=1, (Z49/#REF!), "-")</f>
        <v>#REF!</v>
      </c>
      <c r="AB49" s="254" t="s">
        <v>1010</v>
      </c>
      <c r="AC49" s="249">
        <v>1</v>
      </c>
      <c r="AD49" s="232">
        <v>0.8</v>
      </c>
      <c r="AE49" s="53">
        <v>83363.46871999999</v>
      </c>
      <c r="AF49" s="53">
        <v>66690.774976000001</v>
      </c>
    </row>
    <row r="50" spans="1:79" s="11" customFormat="1" ht="12" customHeight="1">
      <c r="A50" s="294"/>
      <c r="B50" s="301"/>
      <c r="C50" s="301"/>
      <c r="D50" s="301"/>
      <c r="E50" s="256"/>
      <c r="F50" s="256"/>
      <c r="G50" s="256"/>
      <c r="H50" s="301"/>
      <c r="I50" s="306"/>
      <c r="J50" s="17" t="s">
        <v>1013</v>
      </c>
      <c r="K50" s="55" t="s">
        <v>91</v>
      </c>
      <c r="L50" s="17">
        <v>6</v>
      </c>
      <c r="M50" s="296"/>
      <c r="N50" s="310"/>
      <c r="O50" s="37">
        <f>0.04*33838</f>
        <v>1353.52</v>
      </c>
      <c r="P50" s="138">
        <v>1</v>
      </c>
      <c r="Q50" s="38" t="s">
        <v>1</v>
      </c>
      <c r="R50" s="39">
        <v>9.3699999999999992</v>
      </c>
      <c r="S50" s="203" t="e">
        <f>IF(AND(K50="Seznanjanje z IO",#REF!= 2), 0.5)</f>
        <v>#REF!</v>
      </c>
      <c r="T50" s="203" t="e">
        <f>IF(AND(K50="Seznanjanje z IO",#REF!= 0.5), 0.17)</f>
        <v>#REF!</v>
      </c>
      <c r="U50" s="176" t="e">
        <f t="shared" si="0"/>
        <v>#REF!</v>
      </c>
      <c r="V50" s="205" t="e">
        <f>IF(OR(S50=0.5, T50=0.17),(((R50*U50)+#REF!)*#REF!)*#REF!,0)</f>
        <v>#REF!</v>
      </c>
      <c r="W50" s="205" t="e">
        <f>IF(V50=0, 0,#REF!- V50)</f>
        <v>#REF!</v>
      </c>
      <c r="X50" s="210" t="e">
        <f>IF(W50=0, "-",W50/#REF!)</f>
        <v>#REF!</v>
      </c>
      <c r="Y50" s="205" t="e">
        <f>IF(V50=0,#REF!, V50)</f>
        <v>#REF!</v>
      </c>
      <c r="Z50" s="273"/>
      <c r="AA50" s="269" t="str">
        <f>IF(AC50=1, (Z50/#REF!), "-")</f>
        <v>-</v>
      </c>
      <c r="AB50" s="256"/>
      <c r="AC50" s="250"/>
      <c r="AD50" s="233">
        <v>0.8</v>
      </c>
      <c r="AE50" s="65"/>
      <c r="AF50" s="65"/>
    </row>
    <row r="51" spans="1:79" s="11" customFormat="1" ht="12" customHeight="1">
      <c r="A51" s="294"/>
      <c r="B51" s="301"/>
      <c r="C51" s="301"/>
      <c r="D51" s="301"/>
      <c r="E51" s="256"/>
      <c r="F51" s="256"/>
      <c r="G51" s="256"/>
      <c r="H51" s="301"/>
      <c r="I51" s="306"/>
      <c r="J51" s="20" t="s">
        <v>1014</v>
      </c>
      <c r="K51" s="75" t="s">
        <v>93</v>
      </c>
      <c r="L51" s="17">
        <v>10</v>
      </c>
      <c r="M51" s="296"/>
      <c r="N51" s="310"/>
      <c r="O51" s="37">
        <f>O50-O52</f>
        <v>1248.24</v>
      </c>
      <c r="P51" s="145">
        <v>1</v>
      </c>
      <c r="Q51" s="38" t="s">
        <v>1</v>
      </c>
      <c r="R51" s="71">
        <v>9.3699999999999992</v>
      </c>
      <c r="S51" s="203" t="e">
        <f>IF(AND(K51="Seznanjanje z IO",#REF!= 2), 0.5)</f>
        <v>#REF!</v>
      </c>
      <c r="T51" s="203" t="e">
        <f>IF(AND(K51="Seznanjanje z IO",#REF!= 0.5), 0.17)</f>
        <v>#REF!</v>
      </c>
      <c r="U51" s="176" t="e">
        <f t="shared" si="0"/>
        <v>#REF!</v>
      </c>
      <c r="V51" s="205" t="e">
        <f>IF(OR(S51=0.5, T51=0.17),(((R51*U51)+#REF!)*#REF!)*#REF!,0)</f>
        <v>#REF!</v>
      </c>
      <c r="W51" s="205" t="e">
        <f>IF(V51=0, 0,#REF!- V51)</f>
        <v>#REF!</v>
      </c>
      <c r="X51" s="210" t="e">
        <f>IF(W51=0, "-",W51/#REF!)</f>
        <v>#REF!</v>
      </c>
      <c r="Y51" s="205" t="e">
        <f>IF(V51=0,#REF!, V51)</f>
        <v>#REF!</v>
      </c>
      <c r="Z51" s="273"/>
      <c r="AA51" s="269" t="str">
        <f>IF(AC51=1, (Z51/#REF!), "-")</f>
        <v>-</v>
      </c>
      <c r="AB51" s="256"/>
      <c r="AC51" s="250"/>
      <c r="AD51" s="233">
        <v>0.8</v>
      </c>
      <c r="AE51" s="65"/>
      <c r="AF51" s="65"/>
    </row>
    <row r="52" spans="1:79" s="11" customFormat="1" ht="12" customHeight="1" thickBot="1">
      <c r="A52" s="294"/>
      <c r="B52" s="316"/>
      <c r="C52" s="300"/>
      <c r="D52" s="300"/>
      <c r="E52" s="256"/>
      <c r="F52" s="256"/>
      <c r="G52" s="256"/>
      <c r="H52" s="308"/>
      <c r="I52" s="307"/>
      <c r="J52" s="47" t="s">
        <v>1015</v>
      </c>
      <c r="K52" s="75" t="s">
        <v>853</v>
      </c>
      <c r="L52" s="229">
        <v>10</v>
      </c>
      <c r="M52" s="296"/>
      <c r="N52" s="311"/>
      <c r="O52" s="46">
        <f>0.04*2632</f>
        <v>105.28</v>
      </c>
      <c r="P52" s="149">
        <v>1</v>
      </c>
      <c r="Q52" s="38" t="s">
        <v>1</v>
      </c>
      <c r="R52" s="150">
        <v>9.3699999999999992</v>
      </c>
      <c r="S52" s="203" t="e">
        <f>IF(AND(K52="Seznanjanje z IO",#REF!= 2), 0.5)</f>
        <v>#REF!</v>
      </c>
      <c r="T52" s="203" t="e">
        <f>IF(AND(K52="Seznanjanje z IO",#REF!= 0.5), 0.17)</f>
        <v>#REF!</v>
      </c>
      <c r="U52" s="176" t="e">
        <f t="shared" si="0"/>
        <v>#REF!</v>
      </c>
      <c r="V52" s="205" t="e">
        <f>IF(OR(S52=0.5, T52=0.17),(((R52*U52)+#REF!)*#REF!)*#REF!,0)</f>
        <v>#REF!</v>
      </c>
      <c r="W52" s="205" t="e">
        <f>IF(V52=0, 0,#REF!- V52)</f>
        <v>#REF!</v>
      </c>
      <c r="X52" s="210" t="e">
        <f>IF(W52=0, "-",W52/#REF!)</f>
        <v>#REF!</v>
      </c>
      <c r="Y52" s="205" t="e">
        <f>IF(V52=0,#REF!, V52)</f>
        <v>#REF!</v>
      </c>
      <c r="Z52" s="274"/>
      <c r="AA52" s="270" t="str">
        <f>IF(AC52=1, (Z52/#REF!), "-")</f>
        <v>-</v>
      </c>
      <c r="AB52" s="256"/>
      <c r="AC52" s="251"/>
      <c r="AD52" s="234">
        <v>0.8</v>
      </c>
      <c r="AE52" s="231"/>
      <c r="AF52" s="231"/>
    </row>
    <row r="53" spans="1:79" s="11" customFormat="1" ht="12" customHeight="1" thickTop="1">
      <c r="A53" s="293" t="s">
        <v>967</v>
      </c>
      <c r="B53" s="299" t="s">
        <v>85</v>
      </c>
      <c r="C53" s="299" t="s">
        <v>86</v>
      </c>
      <c r="D53" s="299" t="s">
        <v>87</v>
      </c>
      <c r="E53" s="254" t="s">
        <v>971</v>
      </c>
      <c r="F53" s="254" t="s">
        <v>972</v>
      </c>
      <c r="G53" s="254" t="s">
        <v>1011</v>
      </c>
      <c r="H53" s="299" t="s">
        <v>88</v>
      </c>
      <c r="I53" s="305">
        <v>6</v>
      </c>
      <c r="J53" s="58" t="s">
        <v>1016</v>
      </c>
      <c r="K53" s="74" t="s">
        <v>7</v>
      </c>
      <c r="L53" s="228">
        <v>1</v>
      </c>
      <c r="M53" s="295" t="s">
        <v>90</v>
      </c>
      <c r="N53" s="309"/>
      <c r="O53" s="51">
        <f>0.96*33838</f>
        <v>32484.48</v>
      </c>
      <c r="P53" s="144">
        <v>1</v>
      </c>
      <c r="Q53" s="31" t="s">
        <v>9</v>
      </c>
      <c r="R53" s="53">
        <v>5.28</v>
      </c>
      <c r="S53" s="203" t="e">
        <f>IF(AND(K53="Seznanjanje z IO",#REF!= 2), 0.5)</f>
        <v>#REF!</v>
      </c>
      <c r="T53" s="203" t="e">
        <f>IF(AND(K53="Seznanjanje z IO",#REF!= 0.5), 0.17)</f>
        <v>#REF!</v>
      </c>
      <c r="U53" s="176" t="e">
        <f t="shared" si="0"/>
        <v>#REF!</v>
      </c>
      <c r="V53" s="205" t="e">
        <f>IF(OR(S53=0.5, T53=0.17),(((R53*U53)+#REF!)*#REF!)*#REF!,0)</f>
        <v>#REF!</v>
      </c>
      <c r="W53" s="205" t="e">
        <f>IF(V53=0, 0,#REF!- V53)</f>
        <v>#REF!</v>
      </c>
      <c r="X53" s="210" t="e">
        <f>IF(W53=0, "-",W53/#REF!)</f>
        <v>#REF!</v>
      </c>
      <c r="Y53" s="205" t="e">
        <f>IF(V53=0,#REF!, V53)</f>
        <v>#REF!</v>
      </c>
      <c r="Z53" s="272" t="e">
        <f>SUM(Y53:Y56)/2</f>
        <v>#REF!</v>
      </c>
      <c r="AA53" s="268" t="e">
        <f>IF(AC53=1, (Z53/#REF!), "-")</f>
        <v>#REF!</v>
      </c>
      <c r="AB53" s="254" t="s">
        <v>1011</v>
      </c>
      <c r="AC53" s="249">
        <v>1</v>
      </c>
      <c r="AD53" s="232">
        <v>0.8</v>
      </c>
      <c r="AE53" s="53">
        <v>1140223.6339199997</v>
      </c>
      <c r="AF53" s="53">
        <v>912178.90713600011</v>
      </c>
    </row>
    <row r="54" spans="1:79" s="11" customFormat="1" ht="12" customHeight="1">
      <c r="A54" s="294"/>
      <c r="B54" s="301"/>
      <c r="C54" s="301"/>
      <c r="D54" s="301"/>
      <c r="E54" s="256"/>
      <c r="F54" s="256"/>
      <c r="G54" s="256"/>
      <c r="H54" s="301"/>
      <c r="I54" s="306"/>
      <c r="J54" s="17" t="s">
        <v>1017</v>
      </c>
      <c r="K54" s="55" t="s">
        <v>91</v>
      </c>
      <c r="L54" s="17">
        <v>6</v>
      </c>
      <c r="M54" s="296"/>
      <c r="N54" s="310"/>
      <c r="O54" s="37">
        <f>0.96*33838</f>
        <v>32484.48</v>
      </c>
      <c r="P54" s="138">
        <v>1</v>
      </c>
      <c r="Q54" s="38" t="s">
        <v>1</v>
      </c>
      <c r="R54" s="39">
        <v>5.28</v>
      </c>
      <c r="S54" s="203" t="e">
        <f>IF(AND(K54="Seznanjanje z IO",#REF!= 2), 0.5)</f>
        <v>#REF!</v>
      </c>
      <c r="T54" s="203" t="e">
        <f>IF(AND(K54="Seznanjanje z IO",#REF!= 0.5), 0.17)</f>
        <v>#REF!</v>
      </c>
      <c r="U54" s="176" t="e">
        <f t="shared" si="0"/>
        <v>#REF!</v>
      </c>
      <c r="V54" s="205" t="e">
        <f>IF(OR(S54=0.5, T54=0.17),(((R54*U54)+#REF!)*#REF!)*#REF!,0)</f>
        <v>#REF!</v>
      </c>
      <c r="W54" s="205" t="e">
        <f>IF(V54=0, 0,#REF!- V54)</f>
        <v>#REF!</v>
      </c>
      <c r="X54" s="210" t="e">
        <f>IF(W54=0, "-",W54/#REF!)</f>
        <v>#REF!</v>
      </c>
      <c r="Y54" s="205" t="e">
        <f>IF(V54=0,#REF!, V54)</f>
        <v>#REF!</v>
      </c>
      <c r="Z54" s="273"/>
      <c r="AA54" s="269" t="str">
        <f>IF(AC54=1, (Z54/#REF!), "-")</f>
        <v>-</v>
      </c>
      <c r="AB54" s="256"/>
      <c r="AC54" s="250"/>
      <c r="AD54" s="233">
        <v>0.8</v>
      </c>
      <c r="AE54" s="65"/>
      <c r="AF54" s="65"/>
    </row>
    <row r="55" spans="1:79" s="11" customFormat="1" ht="12" customHeight="1">
      <c r="A55" s="294"/>
      <c r="B55" s="301"/>
      <c r="C55" s="301"/>
      <c r="D55" s="301"/>
      <c r="E55" s="256"/>
      <c r="F55" s="256"/>
      <c r="G55" s="256"/>
      <c r="H55" s="301"/>
      <c r="I55" s="306"/>
      <c r="J55" s="20" t="s">
        <v>1018</v>
      </c>
      <c r="K55" s="75" t="s">
        <v>93</v>
      </c>
      <c r="L55" s="17">
        <v>10</v>
      </c>
      <c r="M55" s="296"/>
      <c r="N55" s="310"/>
      <c r="O55" s="37">
        <f>O54-O56</f>
        <v>29957.759999999998</v>
      </c>
      <c r="P55" s="145">
        <v>1</v>
      </c>
      <c r="Q55" s="38" t="s">
        <v>1</v>
      </c>
      <c r="R55" s="71">
        <v>5.28</v>
      </c>
      <c r="S55" s="203" t="e">
        <f>IF(AND(K55="Seznanjanje z IO",#REF!= 2), 0.5)</f>
        <v>#REF!</v>
      </c>
      <c r="T55" s="203" t="e">
        <f>IF(AND(K55="Seznanjanje z IO",#REF!= 0.5), 0.17)</f>
        <v>#REF!</v>
      </c>
      <c r="U55" s="176" t="e">
        <f t="shared" si="0"/>
        <v>#REF!</v>
      </c>
      <c r="V55" s="205" t="e">
        <f>IF(OR(S55=0.5, T55=0.17),(((R55*U55)+#REF!)*#REF!)*#REF!,0)</f>
        <v>#REF!</v>
      </c>
      <c r="W55" s="205" t="e">
        <f>IF(V55=0, 0,#REF!- V55)</f>
        <v>#REF!</v>
      </c>
      <c r="X55" s="210" t="e">
        <f>IF(W55=0, "-",W55/#REF!)</f>
        <v>#REF!</v>
      </c>
      <c r="Y55" s="205" t="e">
        <f>IF(V55=0,#REF!, V55)</f>
        <v>#REF!</v>
      </c>
      <c r="Z55" s="273"/>
      <c r="AA55" s="269" t="str">
        <f>IF(AC55=1, (Z55/#REF!), "-")</f>
        <v>-</v>
      </c>
      <c r="AB55" s="256"/>
      <c r="AC55" s="250"/>
      <c r="AD55" s="233">
        <v>0.8</v>
      </c>
      <c r="AE55" s="65"/>
      <c r="AF55" s="65"/>
    </row>
    <row r="56" spans="1:79" s="11" customFormat="1" ht="12" customHeight="1" thickBot="1">
      <c r="A56" s="294"/>
      <c r="B56" s="316"/>
      <c r="C56" s="300"/>
      <c r="D56" s="300"/>
      <c r="E56" s="256"/>
      <c r="F56" s="256"/>
      <c r="G56" s="256"/>
      <c r="H56" s="308"/>
      <c r="I56" s="307"/>
      <c r="J56" s="47" t="s">
        <v>1019</v>
      </c>
      <c r="K56" s="75" t="s">
        <v>853</v>
      </c>
      <c r="L56" s="229">
        <v>10</v>
      </c>
      <c r="M56" s="296"/>
      <c r="N56" s="311"/>
      <c r="O56" s="46">
        <f>0.96*2632</f>
        <v>2526.7199999999998</v>
      </c>
      <c r="P56" s="149">
        <v>1</v>
      </c>
      <c r="Q56" s="38" t="s">
        <v>1</v>
      </c>
      <c r="R56" s="150">
        <v>5.28</v>
      </c>
      <c r="S56" s="203" t="e">
        <f>IF(AND(K56="Seznanjanje z IO",#REF!= 2), 0.5)</f>
        <v>#REF!</v>
      </c>
      <c r="T56" s="203" t="e">
        <f>IF(AND(K56="Seznanjanje z IO",#REF!= 0.5), 0.17)</f>
        <v>#REF!</v>
      </c>
      <c r="U56" s="176" t="e">
        <f t="shared" si="0"/>
        <v>#REF!</v>
      </c>
      <c r="V56" s="205" t="e">
        <f>IF(OR(S56=0.5, T56=0.17),(((R56*U56)+#REF!)*#REF!)*#REF!,0)</f>
        <v>#REF!</v>
      </c>
      <c r="W56" s="205" t="e">
        <f>IF(V56=0, 0,#REF!- V56)</f>
        <v>#REF!</v>
      </c>
      <c r="X56" s="210" t="e">
        <f>IF(W56=0, "-",W56/#REF!)</f>
        <v>#REF!</v>
      </c>
      <c r="Y56" s="205" t="e">
        <f>IF(V56=0,#REF!, V56)</f>
        <v>#REF!</v>
      </c>
      <c r="Z56" s="274"/>
      <c r="AA56" s="270" t="str">
        <f>IF(AC56=1, (Z56/#REF!), "-")</f>
        <v>-</v>
      </c>
      <c r="AB56" s="256"/>
      <c r="AC56" s="251"/>
      <c r="AD56" s="234">
        <v>0.8</v>
      </c>
      <c r="AE56" s="231"/>
      <c r="AF56" s="231"/>
    </row>
    <row r="57" spans="1:79" s="11" customFormat="1" ht="12" customHeight="1" thickTop="1">
      <c r="A57" s="293" t="s">
        <v>967</v>
      </c>
      <c r="B57" s="299" t="s">
        <v>85</v>
      </c>
      <c r="C57" s="299" t="s">
        <v>94</v>
      </c>
      <c r="D57" s="299" t="s">
        <v>87</v>
      </c>
      <c r="E57" s="254" t="s">
        <v>971</v>
      </c>
      <c r="F57" s="254" t="s">
        <v>972</v>
      </c>
      <c r="G57" s="254" t="s">
        <v>95</v>
      </c>
      <c r="H57" s="299" t="s">
        <v>96</v>
      </c>
      <c r="I57" s="305">
        <v>6</v>
      </c>
      <c r="J57" s="58" t="s">
        <v>97</v>
      </c>
      <c r="K57" s="74" t="s">
        <v>7</v>
      </c>
      <c r="L57" s="228">
        <v>1</v>
      </c>
      <c r="M57" s="295" t="s">
        <v>98</v>
      </c>
      <c r="N57" s="252"/>
      <c r="O57" s="30">
        <v>100</v>
      </c>
      <c r="P57" s="145">
        <v>1</v>
      </c>
      <c r="Q57" s="31" t="s">
        <v>9</v>
      </c>
      <c r="R57" s="71">
        <v>5.28</v>
      </c>
      <c r="S57" s="203" t="e">
        <f>IF(AND(K57="Seznanjanje z IO",#REF!= 2), 0.5)</f>
        <v>#REF!</v>
      </c>
      <c r="T57" s="203" t="e">
        <f>IF(AND(K57="Seznanjanje z IO",#REF!= 0.5), 0.17)</f>
        <v>#REF!</v>
      </c>
      <c r="U57" s="176" t="e">
        <f t="shared" si="0"/>
        <v>#REF!</v>
      </c>
      <c r="V57" s="205" t="e">
        <f>IF(OR(S57=0.5, T57=0.17),(((R57*U57)+#REF!)*#REF!)*#REF!,0)</f>
        <v>#REF!</v>
      </c>
      <c r="W57" s="205" t="e">
        <f>IF(V57=0, 0,#REF!- V57)</f>
        <v>#REF!</v>
      </c>
      <c r="X57" s="210" t="e">
        <f>IF(W57=0, "-",W57/#REF!)</f>
        <v>#REF!</v>
      </c>
      <c r="Y57" s="205" t="e">
        <f>IF(V57=0,#REF!, V57)</f>
        <v>#REF!</v>
      </c>
      <c r="Z57" s="272" t="e">
        <f>SUM(Y57:Y61)</f>
        <v>#REF!</v>
      </c>
      <c r="AA57" s="268" t="str">
        <f>IF(AC57=1, (Z57/#REF!), "-")</f>
        <v>-</v>
      </c>
      <c r="AB57" s="254" t="s">
        <v>95</v>
      </c>
      <c r="AC57" s="249"/>
      <c r="AD57" s="232">
        <v>0.5</v>
      </c>
      <c r="AE57" s="53">
        <v>4730</v>
      </c>
      <c r="AF57" s="53">
        <v>2365</v>
      </c>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c r="BH57" s="121"/>
      <c r="BI57" s="121"/>
      <c r="BJ57" s="121"/>
      <c r="BK57" s="121"/>
      <c r="BL57" s="121"/>
      <c r="BM57" s="121"/>
      <c r="BN57" s="121"/>
      <c r="BO57" s="121"/>
      <c r="BP57" s="121"/>
      <c r="BQ57" s="121"/>
      <c r="BR57" s="121"/>
      <c r="BS57" s="121"/>
      <c r="BT57" s="121"/>
      <c r="BU57" s="121"/>
      <c r="BV57" s="121"/>
      <c r="BW57" s="121"/>
      <c r="BX57" s="121"/>
      <c r="BY57" s="121"/>
      <c r="BZ57" s="121"/>
      <c r="CA57" s="121"/>
    </row>
    <row r="58" spans="1:79" s="96" customFormat="1" ht="12" customHeight="1">
      <c r="A58" s="294"/>
      <c r="B58" s="301"/>
      <c r="C58" s="301"/>
      <c r="D58" s="301"/>
      <c r="E58" s="256"/>
      <c r="F58" s="256"/>
      <c r="G58" s="256"/>
      <c r="H58" s="301"/>
      <c r="I58" s="306"/>
      <c r="J58" s="17" t="s">
        <v>99</v>
      </c>
      <c r="K58" s="55" t="s">
        <v>100</v>
      </c>
      <c r="L58" s="17">
        <v>6</v>
      </c>
      <c r="M58" s="296"/>
      <c r="N58" s="253"/>
      <c r="O58" s="37">
        <v>100</v>
      </c>
      <c r="P58" s="138">
        <v>1</v>
      </c>
      <c r="Q58" s="38" t="s">
        <v>9</v>
      </c>
      <c r="R58" s="39">
        <v>5.28</v>
      </c>
      <c r="S58" s="203" t="e">
        <f>IF(AND(K58="Seznanjanje z IO",#REF!= 2), 0.5)</f>
        <v>#REF!</v>
      </c>
      <c r="T58" s="203" t="e">
        <f>IF(AND(K58="Seznanjanje z IO",#REF!= 0.5), 0.17)</f>
        <v>#REF!</v>
      </c>
      <c r="U58" s="176" t="e">
        <f t="shared" si="0"/>
        <v>#REF!</v>
      </c>
      <c r="V58" s="205" t="e">
        <f>IF(OR(S58=0.5, T58=0.17),(((R58*U58)+#REF!)*#REF!)*#REF!,0)</f>
        <v>#REF!</v>
      </c>
      <c r="W58" s="205" t="e">
        <f>IF(V58=0, 0,#REF!- V58)</f>
        <v>#REF!</v>
      </c>
      <c r="X58" s="210" t="e">
        <f>IF(W58=0, "-",W58/#REF!)</f>
        <v>#REF!</v>
      </c>
      <c r="Y58" s="205" t="e">
        <f>IF(V58=0,#REF!, V58)</f>
        <v>#REF!</v>
      </c>
      <c r="Z58" s="273"/>
      <c r="AA58" s="269" t="str">
        <f>IF(AC58=1, (Z58/#REF!), "-")</f>
        <v>-</v>
      </c>
      <c r="AB58" s="256"/>
      <c r="AC58" s="250"/>
      <c r="AD58" s="233">
        <v>0.5</v>
      </c>
      <c r="AE58" s="65"/>
      <c r="AF58" s="65"/>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1"/>
      <c r="BD58" s="121"/>
      <c r="BE58" s="121"/>
      <c r="BF58" s="121"/>
      <c r="BG58" s="121"/>
      <c r="BH58" s="121"/>
      <c r="BI58" s="121"/>
      <c r="BJ58" s="121"/>
      <c r="BK58" s="121"/>
      <c r="BL58" s="121"/>
      <c r="BM58" s="121"/>
      <c r="BN58" s="121"/>
      <c r="BO58" s="121"/>
      <c r="BP58" s="121"/>
      <c r="BQ58" s="121"/>
      <c r="BR58" s="121"/>
      <c r="BS58" s="121"/>
      <c r="BT58" s="121"/>
      <c r="BU58" s="121"/>
      <c r="BV58" s="121"/>
      <c r="BW58" s="121"/>
      <c r="BX58" s="121"/>
      <c r="BY58" s="121"/>
      <c r="BZ58" s="121"/>
      <c r="CA58" s="121"/>
    </row>
    <row r="59" spans="1:79" s="121" customFormat="1" ht="12" customHeight="1">
      <c r="A59" s="294"/>
      <c r="B59" s="301"/>
      <c r="C59" s="301"/>
      <c r="D59" s="301"/>
      <c r="E59" s="256"/>
      <c r="F59" s="256"/>
      <c r="G59" s="256"/>
      <c r="H59" s="301"/>
      <c r="I59" s="306"/>
      <c r="J59" s="20" t="s">
        <v>101</v>
      </c>
      <c r="K59" s="55" t="s">
        <v>998</v>
      </c>
      <c r="L59" s="17">
        <v>10</v>
      </c>
      <c r="M59" s="296"/>
      <c r="N59" s="253"/>
      <c r="O59" s="37">
        <v>100</v>
      </c>
      <c r="P59" s="138">
        <v>1</v>
      </c>
      <c r="Q59" s="38" t="s">
        <v>9</v>
      </c>
      <c r="R59" s="39">
        <v>5.28</v>
      </c>
      <c r="S59" s="203" t="e">
        <f>IF(AND(K59="Seznanjanje z IO",#REF!= 2), 0.5)</f>
        <v>#REF!</v>
      </c>
      <c r="T59" s="203" t="e">
        <f>IF(AND(K59="Seznanjanje z IO",#REF!= 0.5), 0.17)</f>
        <v>#REF!</v>
      </c>
      <c r="U59" s="176" t="e">
        <f t="shared" si="0"/>
        <v>#REF!</v>
      </c>
      <c r="V59" s="205" t="e">
        <f>IF(OR(S59=0.5, T59=0.17),(((R59*U59)+#REF!)*#REF!)*#REF!,0)</f>
        <v>#REF!</v>
      </c>
      <c r="W59" s="205" t="e">
        <f>IF(V59=0, 0,#REF!- V59)</f>
        <v>#REF!</v>
      </c>
      <c r="X59" s="210" t="e">
        <f>IF(W59=0, "-",W59/#REF!)</f>
        <v>#REF!</v>
      </c>
      <c r="Y59" s="205" t="e">
        <f>IF(V59=0,#REF!, V59)</f>
        <v>#REF!</v>
      </c>
      <c r="Z59" s="273"/>
      <c r="AA59" s="269" t="str">
        <f>IF(AC59=1, (Z59/#REF!), "-")</f>
        <v>-</v>
      </c>
      <c r="AB59" s="256"/>
      <c r="AC59" s="250"/>
      <c r="AD59" s="233">
        <v>0.5</v>
      </c>
      <c r="AE59" s="65"/>
      <c r="AF59" s="65"/>
    </row>
    <row r="60" spans="1:79" s="11" customFormat="1" ht="12" customHeight="1">
      <c r="A60" s="294"/>
      <c r="B60" s="301"/>
      <c r="C60" s="301"/>
      <c r="D60" s="301"/>
      <c r="E60" s="256"/>
      <c r="F60" s="256"/>
      <c r="G60" s="256"/>
      <c r="H60" s="301"/>
      <c r="I60" s="306"/>
      <c r="J60" s="20" t="s">
        <v>103</v>
      </c>
      <c r="K60" s="55" t="s">
        <v>102</v>
      </c>
      <c r="L60" s="17">
        <v>4</v>
      </c>
      <c r="M60" s="296"/>
      <c r="N60" s="253"/>
      <c r="O60" s="37">
        <v>100</v>
      </c>
      <c r="P60" s="145">
        <v>1</v>
      </c>
      <c r="Q60" s="38" t="s">
        <v>9</v>
      </c>
      <c r="R60" s="71">
        <v>5.28</v>
      </c>
      <c r="S60" s="203" t="e">
        <f>IF(AND(K60="Seznanjanje z IO",#REF!= 2), 0.5)</f>
        <v>#REF!</v>
      </c>
      <c r="T60" s="203" t="e">
        <f>IF(AND(K60="Seznanjanje z IO",#REF!= 0.5), 0.17)</f>
        <v>#REF!</v>
      </c>
      <c r="U60" s="176" t="e">
        <f t="shared" si="0"/>
        <v>#REF!</v>
      </c>
      <c r="V60" s="205" t="e">
        <f>IF(OR(S60=0.5, T60=0.17),(((R60*U60)+#REF!)*#REF!)*#REF!,0)</f>
        <v>#REF!</v>
      </c>
      <c r="W60" s="205" t="e">
        <f>IF(V60=0, 0,#REF!- V60)</f>
        <v>#REF!</v>
      </c>
      <c r="X60" s="210" t="e">
        <f>IF(W60=0, "-",W60/#REF!)</f>
        <v>#REF!</v>
      </c>
      <c r="Y60" s="205" t="e">
        <f>IF(V60=0,#REF!, V60)</f>
        <v>#REF!</v>
      </c>
      <c r="Z60" s="273"/>
      <c r="AA60" s="269" t="str">
        <f>IF(AC60=1, (Z60/#REF!), "-")</f>
        <v>-</v>
      </c>
      <c r="AB60" s="256"/>
      <c r="AC60" s="250"/>
      <c r="AD60" s="233">
        <v>0.5</v>
      </c>
      <c r="AE60" s="65"/>
      <c r="AF60" s="65"/>
    </row>
    <row r="61" spans="1:79" s="11" customFormat="1" ht="12" customHeight="1" thickBot="1">
      <c r="A61" s="294"/>
      <c r="B61" s="316"/>
      <c r="C61" s="300"/>
      <c r="D61" s="300"/>
      <c r="E61" s="256"/>
      <c r="F61" s="256"/>
      <c r="G61" s="256"/>
      <c r="H61" s="308"/>
      <c r="I61" s="307"/>
      <c r="J61" s="63" t="s">
        <v>997</v>
      </c>
      <c r="K61" s="75" t="s">
        <v>104</v>
      </c>
      <c r="L61" s="229">
        <v>10</v>
      </c>
      <c r="M61" s="312"/>
      <c r="N61" s="259"/>
      <c r="O61" s="46">
        <v>100</v>
      </c>
      <c r="P61" s="146">
        <v>1</v>
      </c>
      <c r="Q61" s="38" t="s">
        <v>9</v>
      </c>
      <c r="R61" s="73">
        <v>5.28</v>
      </c>
      <c r="S61" s="203" t="e">
        <f>IF(AND(K61="Seznanjanje z IO",#REF!= 2), 0.5)</f>
        <v>#REF!</v>
      </c>
      <c r="T61" s="203" t="e">
        <f>IF(AND(K61="Seznanjanje z IO",#REF!= 0.5), 0.17)</f>
        <v>#REF!</v>
      </c>
      <c r="U61" s="176" t="e">
        <f t="shared" si="0"/>
        <v>#REF!</v>
      </c>
      <c r="V61" s="205" t="e">
        <f>IF(OR(S61=0.5, T61=0.17),(((R61*U61)+#REF!)*#REF!)*#REF!,0)</f>
        <v>#REF!</v>
      </c>
      <c r="W61" s="205" t="e">
        <f>IF(V61=0, 0,#REF!- V61)</f>
        <v>#REF!</v>
      </c>
      <c r="X61" s="210" t="e">
        <f>IF(W61=0, "-",W61/#REF!)</f>
        <v>#REF!</v>
      </c>
      <c r="Y61" s="205" t="e">
        <f>IF(V61=0,#REF!, V61)</f>
        <v>#REF!</v>
      </c>
      <c r="Z61" s="274"/>
      <c r="AA61" s="270" t="str">
        <f>IF(AC61=1, (Z61/#REF!), "-")</f>
        <v>-</v>
      </c>
      <c r="AB61" s="256"/>
      <c r="AC61" s="251"/>
      <c r="AD61" s="234">
        <v>0.5</v>
      </c>
      <c r="AE61" s="231"/>
      <c r="AF61" s="231"/>
    </row>
    <row r="62" spans="1:79" s="11" customFormat="1" ht="12" customHeight="1" thickTop="1">
      <c r="A62" s="293" t="s">
        <v>967</v>
      </c>
      <c r="B62" s="299" t="s">
        <v>105</v>
      </c>
      <c r="C62" s="299" t="s">
        <v>106</v>
      </c>
      <c r="D62" s="299"/>
      <c r="E62" s="254" t="s">
        <v>971</v>
      </c>
      <c r="F62" s="254" t="s">
        <v>972</v>
      </c>
      <c r="G62" s="254" t="s">
        <v>1020</v>
      </c>
      <c r="H62" s="299" t="s">
        <v>107</v>
      </c>
      <c r="I62" s="305">
        <v>6</v>
      </c>
      <c r="J62" s="58" t="s">
        <v>1022</v>
      </c>
      <c r="K62" s="76" t="s">
        <v>7</v>
      </c>
      <c r="L62" s="228">
        <v>1</v>
      </c>
      <c r="M62" s="295" t="s">
        <v>109</v>
      </c>
      <c r="N62" s="302"/>
      <c r="O62" s="30">
        <v>58</v>
      </c>
      <c r="P62" s="144">
        <v>1</v>
      </c>
      <c r="Q62" s="31" t="s">
        <v>9</v>
      </c>
      <c r="R62" s="53">
        <v>5.28</v>
      </c>
      <c r="S62" s="203" t="e">
        <f>IF(AND(K62="Seznanjanje z IO",#REF!= 2), 0.5)</f>
        <v>#REF!</v>
      </c>
      <c r="T62" s="203" t="e">
        <f>IF(AND(K62="Seznanjanje z IO",#REF!= 0.5), 0.17)</f>
        <v>#REF!</v>
      </c>
      <c r="U62" s="176" t="e">
        <f t="shared" si="0"/>
        <v>#REF!</v>
      </c>
      <c r="V62" s="205" t="e">
        <f>IF(OR(S62=0.5, T62=0.17),(((R62*U62)+#REF!)*#REF!)*#REF!,0)</f>
        <v>#REF!</v>
      </c>
      <c r="W62" s="205" t="e">
        <f>IF(V62=0, 0,#REF!- V62)</f>
        <v>#REF!</v>
      </c>
      <c r="X62" s="210" t="e">
        <f>IF(W62=0, "-",W62/#REF!)</f>
        <v>#REF!</v>
      </c>
      <c r="Y62" s="205" t="e">
        <f>IF(V62=0,#REF!, V62)</f>
        <v>#REF!</v>
      </c>
      <c r="Z62" s="272" t="e">
        <f>SUM(Y62:Y64)</f>
        <v>#REF!</v>
      </c>
      <c r="AA62" s="268" t="str">
        <f>IF(AC62=1, (Z62/#REF!), "-")</f>
        <v>-</v>
      </c>
      <c r="AB62" s="254" t="s">
        <v>1020</v>
      </c>
      <c r="AC62" s="249"/>
      <c r="AD62" s="232">
        <v>0.5</v>
      </c>
      <c r="AE62" s="53">
        <v>969.58890000000008</v>
      </c>
      <c r="AF62" s="53">
        <v>484.79445000000004</v>
      </c>
    </row>
    <row r="63" spans="1:79" s="11" customFormat="1" ht="12" customHeight="1">
      <c r="A63" s="294"/>
      <c r="B63" s="300"/>
      <c r="C63" s="301"/>
      <c r="D63" s="301"/>
      <c r="E63" s="256"/>
      <c r="F63" s="256"/>
      <c r="G63" s="256"/>
      <c r="H63" s="301"/>
      <c r="I63" s="306"/>
      <c r="J63" s="68" t="s">
        <v>1023</v>
      </c>
      <c r="K63" s="77" t="s">
        <v>110</v>
      </c>
      <c r="L63" s="17">
        <v>5</v>
      </c>
      <c r="M63" s="296"/>
      <c r="N63" s="303"/>
      <c r="O63" s="46">
        <v>58</v>
      </c>
      <c r="P63" s="139">
        <v>1</v>
      </c>
      <c r="Q63" s="38" t="s">
        <v>9</v>
      </c>
      <c r="R63" s="40">
        <v>5.28</v>
      </c>
      <c r="S63" s="203" t="e">
        <f>IF(AND(K63="Seznanjanje z IO",#REF!= 2), 0.5)</f>
        <v>#REF!</v>
      </c>
      <c r="T63" s="203" t="e">
        <f>IF(AND(K63="Seznanjanje z IO",#REF!= 0.5), 0.17)</f>
        <v>#REF!</v>
      </c>
      <c r="U63" s="176" t="e">
        <f t="shared" si="0"/>
        <v>#REF!</v>
      </c>
      <c r="V63" s="205" t="e">
        <f>IF(OR(S63=0.5, T63=0.17),(((R63*U63)+#REF!)*#REF!)*#REF!,0)</f>
        <v>#REF!</v>
      </c>
      <c r="W63" s="205" t="e">
        <f>IF(V63=0, 0,#REF!- V63)</f>
        <v>#REF!</v>
      </c>
      <c r="X63" s="210" t="e">
        <f>IF(W63=0, "-",W63/#REF!)</f>
        <v>#REF!</v>
      </c>
      <c r="Y63" s="205" t="e">
        <f>IF(V63=0,#REF!, V63)</f>
        <v>#REF!</v>
      </c>
      <c r="Z63" s="273"/>
      <c r="AA63" s="269" t="str">
        <f>IF(AC63=1, (Z63/#REF!), "-")</f>
        <v>-</v>
      </c>
      <c r="AB63" s="256"/>
      <c r="AC63" s="250"/>
      <c r="AD63" s="233">
        <v>0.5</v>
      </c>
      <c r="AE63" s="65"/>
      <c r="AF63" s="65"/>
    </row>
    <row r="64" spans="1:79" s="11" customFormat="1" ht="12" customHeight="1" thickBot="1">
      <c r="A64" s="294"/>
      <c r="B64" s="300"/>
      <c r="C64" s="301"/>
      <c r="D64" s="301"/>
      <c r="E64" s="256"/>
      <c r="F64" s="256"/>
      <c r="G64" s="256"/>
      <c r="H64" s="301"/>
      <c r="I64" s="306"/>
      <c r="J64" s="68" t="s">
        <v>1024</v>
      </c>
      <c r="K64" s="67" t="s">
        <v>112</v>
      </c>
      <c r="L64" s="229">
        <v>10</v>
      </c>
      <c r="M64" s="313"/>
      <c r="N64" s="304"/>
      <c r="O64" s="104">
        <v>58</v>
      </c>
      <c r="P64" s="147">
        <v>1</v>
      </c>
      <c r="Q64" s="38" t="s">
        <v>9</v>
      </c>
      <c r="R64" s="106">
        <v>5.28</v>
      </c>
      <c r="S64" s="203" t="e">
        <f>IF(AND(K64="Seznanjanje z IO",#REF!= 2), 0.5)</f>
        <v>#REF!</v>
      </c>
      <c r="T64" s="203" t="e">
        <f>IF(AND(K64="Seznanjanje z IO",#REF!= 0.5), 0.17)</f>
        <v>#REF!</v>
      </c>
      <c r="U64" s="176" t="e">
        <f t="shared" si="0"/>
        <v>#REF!</v>
      </c>
      <c r="V64" s="205" t="e">
        <f>IF(OR(S64=0.5, T64=0.17),(((R64*U64)+#REF!)*#REF!)*#REF!,0)</f>
        <v>#REF!</v>
      </c>
      <c r="W64" s="205" t="e">
        <f>IF(V64=0, 0,#REF!- V64)</f>
        <v>#REF!</v>
      </c>
      <c r="X64" s="210" t="e">
        <f>IF(W64=0, "-",W64/#REF!)</f>
        <v>#REF!</v>
      </c>
      <c r="Y64" s="205" t="e">
        <f>IF(V64=0,#REF!, V64)</f>
        <v>#REF!</v>
      </c>
      <c r="Z64" s="274"/>
      <c r="AA64" s="270" t="str">
        <f>IF(AC64=1, (Z64/#REF!), "-")</f>
        <v>-</v>
      </c>
      <c r="AB64" s="256"/>
      <c r="AC64" s="251"/>
      <c r="AD64" s="234">
        <v>0.5</v>
      </c>
      <c r="AE64" s="231"/>
      <c r="AF64" s="231"/>
    </row>
    <row r="65" spans="1:32" s="11" customFormat="1" ht="12" customHeight="1" thickTop="1">
      <c r="A65" s="293" t="s">
        <v>967</v>
      </c>
      <c r="B65" s="299" t="s">
        <v>105</v>
      </c>
      <c r="C65" s="299" t="s">
        <v>106</v>
      </c>
      <c r="D65" s="299"/>
      <c r="E65" s="254" t="s">
        <v>971</v>
      </c>
      <c r="F65" s="254" t="s">
        <v>972</v>
      </c>
      <c r="G65" s="254" t="s">
        <v>1021</v>
      </c>
      <c r="H65" s="299" t="s">
        <v>107</v>
      </c>
      <c r="I65" s="305">
        <v>6</v>
      </c>
      <c r="J65" s="58" t="s">
        <v>1025</v>
      </c>
      <c r="K65" s="76" t="s">
        <v>7</v>
      </c>
      <c r="L65" s="228">
        <v>1</v>
      </c>
      <c r="M65" s="295" t="s">
        <v>109</v>
      </c>
      <c r="N65" s="302"/>
      <c r="O65" s="30">
        <v>58</v>
      </c>
      <c r="P65" s="144">
        <v>1</v>
      </c>
      <c r="Q65" s="31" t="s">
        <v>9</v>
      </c>
      <c r="R65" s="53">
        <v>9.3699999999999992</v>
      </c>
      <c r="S65" s="203" t="e">
        <f>IF(AND(K65="Seznanjanje z IO",#REF!= 2), 0.5)</f>
        <v>#REF!</v>
      </c>
      <c r="T65" s="203" t="e">
        <f>IF(AND(K65="Seznanjanje z IO",#REF!= 0.5), 0.17)</f>
        <v>#REF!</v>
      </c>
      <c r="U65" s="176" t="e">
        <f t="shared" si="0"/>
        <v>#REF!</v>
      </c>
      <c r="V65" s="205" t="e">
        <f>IF(OR(S65=0.5, T65=0.17),(((R65*U65)+#REF!)*#REF!)*#REF!,0)</f>
        <v>#REF!</v>
      </c>
      <c r="W65" s="205" t="e">
        <f>IF(V65=0, 0,#REF!- V65)</f>
        <v>#REF!</v>
      </c>
      <c r="X65" s="210" t="e">
        <f>IF(W65=0, "-",W65/#REF!)</f>
        <v>#REF!</v>
      </c>
      <c r="Y65" s="205" t="e">
        <f>IF(V65=0,#REF!, V65)</f>
        <v>#REF!</v>
      </c>
      <c r="Z65" s="272" t="e">
        <f>SUM(Y65:Y67)</f>
        <v>#REF!</v>
      </c>
      <c r="AA65" s="268" t="str">
        <f>IF(AC65=1, (Z65/#REF!), "-")</f>
        <v>-</v>
      </c>
      <c r="AB65" s="254" t="s">
        <v>1021</v>
      </c>
      <c r="AC65" s="249"/>
      <c r="AD65" s="232">
        <v>0.5</v>
      </c>
      <c r="AE65" s="53">
        <v>1676.8930499999999</v>
      </c>
      <c r="AF65" s="53">
        <v>838.44652499999995</v>
      </c>
    </row>
    <row r="66" spans="1:32" s="11" customFormat="1" ht="12" customHeight="1">
      <c r="A66" s="294"/>
      <c r="B66" s="300"/>
      <c r="C66" s="301"/>
      <c r="D66" s="301"/>
      <c r="E66" s="256"/>
      <c r="F66" s="256"/>
      <c r="G66" s="256"/>
      <c r="H66" s="301"/>
      <c r="I66" s="306"/>
      <c r="J66" s="68" t="s">
        <v>1026</v>
      </c>
      <c r="K66" s="77" t="s">
        <v>110</v>
      </c>
      <c r="L66" s="17">
        <v>5</v>
      </c>
      <c r="M66" s="296"/>
      <c r="N66" s="303"/>
      <c r="O66" s="46">
        <v>58</v>
      </c>
      <c r="P66" s="139">
        <v>1</v>
      </c>
      <c r="Q66" s="38" t="s">
        <v>9</v>
      </c>
      <c r="R66" s="40">
        <v>9.3699999999999992</v>
      </c>
      <c r="S66" s="203" t="e">
        <f>IF(AND(K66="Seznanjanje z IO",#REF!= 2), 0.5)</f>
        <v>#REF!</v>
      </c>
      <c r="T66" s="203" t="e">
        <f>IF(AND(K66="Seznanjanje z IO",#REF!= 0.5), 0.17)</f>
        <v>#REF!</v>
      </c>
      <c r="U66" s="176" t="e">
        <f t="shared" si="0"/>
        <v>#REF!</v>
      </c>
      <c r="V66" s="205" t="e">
        <f>IF(OR(S66=0.5, T66=0.17),(((R66*U66)+#REF!)*#REF!)*#REF!,0)</f>
        <v>#REF!</v>
      </c>
      <c r="W66" s="205" t="e">
        <f>IF(V66=0, 0,#REF!- V66)</f>
        <v>#REF!</v>
      </c>
      <c r="X66" s="210" t="e">
        <f>IF(W66=0, "-",W66/#REF!)</f>
        <v>#REF!</v>
      </c>
      <c r="Y66" s="205" t="e">
        <f>IF(V66=0,#REF!, V66)</f>
        <v>#REF!</v>
      </c>
      <c r="Z66" s="273"/>
      <c r="AA66" s="269" t="str">
        <f>IF(AC66=1, (Z66/#REF!), "-")</f>
        <v>-</v>
      </c>
      <c r="AB66" s="256"/>
      <c r="AC66" s="250"/>
      <c r="AD66" s="233">
        <v>0.5</v>
      </c>
      <c r="AE66" s="65"/>
      <c r="AF66" s="65"/>
    </row>
    <row r="67" spans="1:32" s="11" customFormat="1" ht="12" customHeight="1" thickBot="1">
      <c r="A67" s="294"/>
      <c r="B67" s="300"/>
      <c r="C67" s="301"/>
      <c r="D67" s="301"/>
      <c r="E67" s="256"/>
      <c r="F67" s="256"/>
      <c r="G67" s="256"/>
      <c r="H67" s="301"/>
      <c r="I67" s="306"/>
      <c r="J67" s="68" t="s">
        <v>1027</v>
      </c>
      <c r="K67" s="67" t="s">
        <v>112</v>
      </c>
      <c r="L67" s="229">
        <v>10</v>
      </c>
      <c r="M67" s="313"/>
      <c r="N67" s="304"/>
      <c r="O67" s="104">
        <v>58</v>
      </c>
      <c r="P67" s="147">
        <v>1</v>
      </c>
      <c r="Q67" s="38" t="s">
        <v>9</v>
      </c>
      <c r="R67" s="106">
        <v>9.3699999999999992</v>
      </c>
      <c r="S67" s="203" t="e">
        <f>IF(AND(K67="Seznanjanje z IO",#REF!= 2), 0.5)</f>
        <v>#REF!</v>
      </c>
      <c r="T67" s="203" t="e">
        <f>IF(AND(K67="Seznanjanje z IO",#REF!= 0.5), 0.17)</f>
        <v>#REF!</v>
      </c>
      <c r="U67" s="176" t="e">
        <f t="shared" si="0"/>
        <v>#REF!</v>
      </c>
      <c r="V67" s="205" t="e">
        <f>IF(OR(S67=0.5, T67=0.17),(((R67*U67)+#REF!)*#REF!)*#REF!,0)</f>
        <v>#REF!</v>
      </c>
      <c r="W67" s="205" t="e">
        <f>IF(V67=0, 0,#REF!- V67)</f>
        <v>#REF!</v>
      </c>
      <c r="X67" s="210" t="e">
        <f>IF(W67=0, "-",W67/#REF!)</f>
        <v>#REF!</v>
      </c>
      <c r="Y67" s="205" t="e">
        <f>IF(V67=0,#REF!, V67)</f>
        <v>#REF!</v>
      </c>
      <c r="Z67" s="274"/>
      <c r="AA67" s="270" t="str">
        <f>IF(AC67=1, (Z67/#REF!), "-")</f>
        <v>-</v>
      </c>
      <c r="AB67" s="256"/>
      <c r="AC67" s="251"/>
      <c r="AD67" s="234">
        <v>0.5</v>
      </c>
      <c r="AE67" s="231"/>
      <c r="AF67" s="231"/>
    </row>
    <row r="68" spans="1:32" s="11" customFormat="1" ht="12" customHeight="1" thickTop="1">
      <c r="A68" s="293" t="s">
        <v>967</v>
      </c>
      <c r="B68" s="299" t="s">
        <v>105</v>
      </c>
      <c r="C68" s="299" t="s">
        <v>113</v>
      </c>
      <c r="D68" s="299"/>
      <c r="E68" s="254" t="s">
        <v>971</v>
      </c>
      <c r="F68" s="254" t="s">
        <v>972</v>
      </c>
      <c r="G68" s="254" t="s">
        <v>114</v>
      </c>
      <c r="H68" s="299" t="s">
        <v>115</v>
      </c>
      <c r="I68" s="305">
        <v>3</v>
      </c>
      <c r="J68" s="58" t="s">
        <v>116</v>
      </c>
      <c r="K68" s="59" t="s">
        <v>7</v>
      </c>
      <c r="L68" s="228">
        <v>1</v>
      </c>
      <c r="M68" s="295" t="s">
        <v>117</v>
      </c>
      <c r="N68" s="309"/>
      <c r="O68" s="35">
        <v>114</v>
      </c>
      <c r="P68" s="144">
        <v>1</v>
      </c>
      <c r="Q68" s="31" t="s">
        <v>9</v>
      </c>
      <c r="R68" s="53">
        <v>5.28</v>
      </c>
      <c r="S68" s="203" t="e">
        <f>IF(AND(K68="Seznanjanje z IO",#REF!= 2), 0.5)</f>
        <v>#REF!</v>
      </c>
      <c r="T68" s="203" t="e">
        <f>IF(AND(K68="Seznanjanje z IO",#REF!= 0.5), 0.17)</f>
        <v>#REF!</v>
      </c>
      <c r="U68" s="176" t="e">
        <f t="shared" si="0"/>
        <v>#REF!</v>
      </c>
      <c r="V68" s="205" t="e">
        <f>IF(OR(S68=0.5, T68=0.17),(((R68*U68)+#REF!)*#REF!)*#REF!,0)</f>
        <v>#REF!</v>
      </c>
      <c r="W68" s="205" t="e">
        <f>IF(V68=0, 0,#REF!- V68)</f>
        <v>#REF!</v>
      </c>
      <c r="X68" s="210" t="e">
        <f>IF(W68=0, "-",W68/#REF!)</f>
        <v>#REF!</v>
      </c>
      <c r="Y68" s="205" t="e">
        <f>IF(V68=0,#REF!, V68)</f>
        <v>#REF!</v>
      </c>
      <c r="Z68" s="272" t="e">
        <f>SUM(Y68:Y71)</f>
        <v>#REF!</v>
      </c>
      <c r="AA68" s="268" t="str">
        <f>IF(AC68=1, (Z68/#REF!), "-")</f>
        <v>-</v>
      </c>
      <c r="AB68" s="254" t="s">
        <v>114</v>
      </c>
      <c r="AC68" s="249"/>
      <c r="AD68" s="235">
        <v>1</v>
      </c>
      <c r="AE68" s="53">
        <v>7033.8</v>
      </c>
      <c r="AF68" s="53">
        <v>7033.8</v>
      </c>
    </row>
    <row r="69" spans="1:32" s="11" customFormat="1" ht="12" customHeight="1">
      <c r="A69" s="294"/>
      <c r="B69" s="300"/>
      <c r="C69" s="301"/>
      <c r="D69" s="301"/>
      <c r="E69" s="256"/>
      <c r="F69" s="256"/>
      <c r="G69" s="256"/>
      <c r="H69" s="301"/>
      <c r="I69" s="306"/>
      <c r="J69" s="17" t="s">
        <v>118</v>
      </c>
      <c r="K69" s="62" t="s">
        <v>119</v>
      </c>
      <c r="L69" s="17">
        <v>4</v>
      </c>
      <c r="M69" s="296"/>
      <c r="N69" s="310"/>
      <c r="O69" s="41">
        <v>114</v>
      </c>
      <c r="P69" s="139">
        <v>1</v>
      </c>
      <c r="Q69" s="38" t="s">
        <v>9</v>
      </c>
      <c r="R69" s="40">
        <v>5.28</v>
      </c>
      <c r="S69" s="203" t="e">
        <f>IF(AND(K69="Seznanjanje z IO",#REF!= 2), 0.5)</f>
        <v>#REF!</v>
      </c>
      <c r="T69" s="203" t="e">
        <f>IF(AND(K69="Seznanjanje z IO",#REF!= 0.5), 0.17)</f>
        <v>#REF!</v>
      </c>
      <c r="U69" s="176" t="e">
        <f t="shared" si="0"/>
        <v>#REF!</v>
      </c>
      <c r="V69" s="205" t="e">
        <f>IF(OR(S69=0.5, T69=0.17),(((R69*U69)+#REF!)*#REF!)*#REF!,0)</f>
        <v>#REF!</v>
      </c>
      <c r="W69" s="205" t="e">
        <f>IF(V69=0, 0,#REF!- V69)</f>
        <v>#REF!</v>
      </c>
      <c r="X69" s="210" t="e">
        <f>IF(W69=0, "-",W69/#REF!)</f>
        <v>#REF!</v>
      </c>
      <c r="Y69" s="205" t="e">
        <f>IF(V69=0,#REF!, V69)</f>
        <v>#REF!</v>
      </c>
      <c r="Z69" s="273"/>
      <c r="AA69" s="269" t="str">
        <f>IF(AC69=1, (Z69/#REF!), "-")</f>
        <v>-</v>
      </c>
      <c r="AB69" s="256"/>
      <c r="AC69" s="250"/>
      <c r="AD69" s="236">
        <v>1</v>
      </c>
      <c r="AE69" s="65"/>
      <c r="AF69" s="65"/>
    </row>
    <row r="70" spans="1:32" s="11" customFormat="1" ht="12" customHeight="1">
      <c r="A70" s="294"/>
      <c r="B70" s="300"/>
      <c r="C70" s="301"/>
      <c r="D70" s="301"/>
      <c r="E70" s="256"/>
      <c r="F70" s="256"/>
      <c r="G70" s="256"/>
      <c r="H70" s="301"/>
      <c r="I70" s="306"/>
      <c r="J70" s="20" t="s">
        <v>120</v>
      </c>
      <c r="K70" s="127" t="s">
        <v>121</v>
      </c>
      <c r="L70" s="17">
        <v>5</v>
      </c>
      <c r="M70" s="339"/>
      <c r="N70" s="310"/>
      <c r="O70" s="41">
        <v>114</v>
      </c>
      <c r="P70" s="139">
        <v>1</v>
      </c>
      <c r="Q70" s="38" t="s">
        <v>9</v>
      </c>
      <c r="R70" s="40">
        <v>5.28</v>
      </c>
      <c r="S70" s="203" t="e">
        <f>IF(AND(K70="Seznanjanje z IO",#REF!= 2), 0.5)</f>
        <v>#REF!</v>
      </c>
      <c r="T70" s="203" t="e">
        <f>IF(AND(K70="Seznanjanje z IO",#REF!= 0.5), 0.17)</f>
        <v>#REF!</v>
      </c>
      <c r="U70" s="176" t="e">
        <f t="shared" si="0"/>
        <v>#REF!</v>
      </c>
      <c r="V70" s="205" t="e">
        <f>IF(OR(S70=0.5, T70=0.17),(((R70*U70)+#REF!)*#REF!)*#REF!,0)</f>
        <v>#REF!</v>
      </c>
      <c r="W70" s="205" t="e">
        <f>IF(V70=0, 0,#REF!- V70)</f>
        <v>#REF!</v>
      </c>
      <c r="X70" s="210" t="e">
        <f>IF(W70=0, "-",W70/#REF!)</f>
        <v>#REF!</v>
      </c>
      <c r="Y70" s="205" t="e">
        <f>IF(V70=0,#REF!, V70)</f>
        <v>#REF!</v>
      </c>
      <c r="Z70" s="273"/>
      <c r="AA70" s="269" t="str">
        <f>IF(AC70=1, (Z70/#REF!), "-")</f>
        <v>-</v>
      </c>
      <c r="AB70" s="256"/>
      <c r="AC70" s="250"/>
      <c r="AD70" s="236">
        <v>1</v>
      </c>
      <c r="AE70" s="65"/>
      <c r="AF70" s="65"/>
    </row>
    <row r="71" spans="1:32" s="11" customFormat="1" ht="12" customHeight="1" thickBot="1">
      <c r="A71" s="294"/>
      <c r="B71" s="300"/>
      <c r="C71" s="300"/>
      <c r="D71" s="300"/>
      <c r="E71" s="256"/>
      <c r="F71" s="256"/>
      <c r="G71" s="256"/>
      <c r="H71" s="308"/>
      <c r="I71" s="307"/>
      <c r="J71" s="63" t="s">
        <v>123</v>
      </c>
      <c r="K71" s="67" t="s">
        <v>124</v>
      </c>
      <c r="L71" s="229">
        <v>10</v>
      </c>
      <c r="M71" s="355"/>
      <c r="N71" s="311"/>
      <c r="O71" s="107">
        <v>114</v>
      </c>
      <c r="P71" s="140">
        <v>1</v>
      </c>
      <c r="Q71" s="38" t="s">
        <v>9</v>
      </c>
      <c r="R71" s="42">
        <v>5.28</v>
      </c>
      <c r="S71" s="203" t="e">
        <f>IF(AND(K71="Seznanjanje z IO",#REF!= 2), 0.5)</f>
        <v>#REF!</v>
      </c>
      <c r="T71" s="203" t="e">
        <f>IF(AND(K71="Seznanjanje z IO",#REF!= 0.5), 0.17)</f>
        <v>#REF!</v>
      </c>
      <c r="U71" s="176" t="e">
        <f t="shared" si="0"/>
        <v>#REF!</v>
      </c>
      <c r="V71" s="205" t="e">
        <f>IF(OR(S71=0.5, T71=0.17),(((R71*U71)+#REF!)*#REF!)*#REF!,0)</f>
        <v>#REF!</v>
      </c>
      <c r="W71" s="205" t="e">
        <f>IF(V71=0, 0,#REF!- V71)</f>
        <v>#REF!</v>
      </c>
      <c r="X71" s="210" t="e">
        <f>IF(W71=0, "-",W71/#REF!)</f>
        <v>#REF!</v>
      </c>
      <c r="Y71" s="205" t="e">
        <f>IF(V71=0,#REF!, V71)</f>
        <v>#REF!</v>
      </c>
      <c r="Z71" s="274"/>
      <c r="AA71" s="270" t="str">
        <f>IF(AC71=1, (Z71/#REF!), "-")</f>
        <v>-</v>
      </c>
      <c r="AB71" s="256"/>
      <c r="AC71" s="251"/>
      <c r="AD71" s="237">
        <v>1</v>
      </c>
      <c r="AE71" s="231"/>
      <c r="AF71" s="231"/>
    </row>
    <row r="72" spans="1:32" s="11" customFormat="1" ht="15.75" customHeight="1" thickTop="1">
      <c r="A72" s="293" t="s">
        <v>967</v>
      </c>
      <c r="B72" s="299" t="s">
        <v>105</v>
      </c>
      <c r="C72" s="299" t="s">
        <v>125</v>
      </c>
      <c r="D72" s="299"/>
      <c r="E72" s="254" t="s">
        <v>971</v>
      </c>
      <c r="F72" s="254" t="s">
        <v>972</v>
      </c>
      <c r="G72" s="254" t="s">
        <v>126</v>
      </c>
      <c r="H72" s="299" t="s">
        <v>127</v>
      </c>
      <c r="I72" s="305">
        <v>6</v>
      </c>
      <c r="J72" s="58" t="s">
        <v>128</v>
      </c>
      <c r="K72" s="59" t="s">
        <v>7</v>
      </c>
      <c r="L72" s="228">
        <v>1</v>
      </c>
      <c r="M72" s="295" t="s">
        <v>129</v>
      </c>
      <c r="N72" s="309"/>
      <c r="O72" s="133">
        <v>1228</v>
      </c>
      <c r="P72" s="144">
        <v>1</v>
      </c>
      <c r="Q72" s="31" t="s">
        <v>9</v>
      </c>
      <c r="R72" s="53">
        <v>9.3699999999999992</v>
      </c>
      <c r="S72" s="203" t="e">
        <f>IF(AND(K72="Seznanjanje z IO",#REF!= 2), 0.5)</f>
        <v>#REF!</v>
      </c>
      <c r="T72" s="203" t="e">
        <f>IF(AND(K72="Seznanjanje z IO",#REF!= 0.5), 0.17)</f>
        <v>#REF!</v>
      </c>
      <c r="U72" s="176" t="e">
        <f t="shared" si="0"/>
        <v>#REF!</v>
      </c>
      <c r="V72" s="205" t="e">
        <f>IF(OR(S72=0.5, T72=0.17),(((R72*U72)+#REF!)*#REF!)*#REF!,0)</f>
        <v>#REF!</v>
      </c>
      <c r="W72" s="205" t="e">
        <f>IF(V72=0, 0,#REF!- V72)</f>
        <v>#REF!</v>
      </c>
      <c r="X72" s="210" t="e">
        <f>IF(W72=0, "-",W72/#REF!)</f>
        <v>#REF!</v>
      </c>
      <c r="Y72" s="205" t="e">
        <f>IF(V72=0,#REF!, V72)</f>
        <v>#REF!</v>
      </c>
      <c r="Z72" s="272" t="e">
        <f>SUM(Y72:Y74)</f>
        <v>#REF!</v>
      </c>
      <c r="AA72" s="268" t="str">
        <f>IF(AC72=1, (Z72/#REF!), "-")</f>
        <v>-</v>
      </c>
      <c r="AB72" s="254" t="s">
        <v>126</v>
      </c>
      <c r="AC72" s="249"/>
      <c r="AD72" s="232">
        <v>0.5</v>
      </c>
      <c r="AE72" s="53">
        <v>35721.734569999993</v>
      </c>
      <c r="AF72" s="53">
        <v>17860.867284999997</v>
      </c>
    </row>
    <row r="73" spans="1:32" s="11" customFormat="1" ht="15.75" customHeight="1">
      <c r="A73" s="294"/>
      <c r="B73" s="300"/>
      <c r="C73" s="301"/>
      <c r="D73" s="301"/>
      <c r="E73" s="256"/>
      <c r="F73" s="256"/>
      <c r="G73" s="256"/>
      <c r="H73" s="301"/>
      <c r="I73" s="306"/>
      <c r="J73" s="17" t="s">
        <v>130</v>
      </c>
      <c r="K73" s="62" t="s">
        <v>131</v>
      </c>
      <c r="L73" s="17">
        <v>5</v>
      </c>
      <c r="M73" s="296"/>
      <c r="N73" s="310"/>
      <c r="O73" s="46">
        <v>1228</v>
      </c>
      <c r="P73" s="139">
        <v>1</v>
      </c>
      <c r="Q73" s="38" t="s">
        <v>9</v>
      </c>
      <c r="R73" s="40">
        <v>9.3699999999999992</v>
      </c>
      <c r="S73" s="203" t="e">
        <f>IF(AND(K73="Seznanjanje z IO",#REF!= 2), 0.5)</f>
        <v>#REF!</v>
      </c>
      <c r="T73" s="203" t="e">
        <f>IF(AND(K73="Seznanjanje z IO",#REF!= 0.5), 0.17)</f>
        <v>#REF!</v>
      </c>
      <c r="U73" s="176" t="e">
        <f t="shared" si="0"/>
        <v>#REF!</v>
      </c>
      <c r="V73" s="205" t="e">
        <f>IF(OR(S73=0.5, T73=0.17),(((R73*U73)+#REF!)*#REF!)*#REF!,0)</f>
        <v>#REF!</v>
      </c>
      <c r="W73" s="205" t="e">
        <f>IF(V73=0, 0,#REF!- V73)</f>
        <v>#REF!</v>
      </c>
      <c r="X73" s="210" t="e">
        <f>IF(W73=0, "-",W73/#REF!)</f>
        <v>#REF!</v>
      </c>
      <c r="Y73" s="205" t="e">
        <f>IF(V73=0,#REF!, V73)</f>
        <v>#REF!</v>
      </c>
      <c r="Z73" s="273"/>
      <c r="AA73" s="269" t="str">
        <f>IF(AC73=1, (Z73/#REF!), "-")</f>
        <v>-</v>
      </c>
      <c r="AB73" s="256"/>
      <c r="AC73" s="250"/>
      <c r="AD73" s="233">
        <v>0.5</v>
      </c>
      <c r="AE73" s="65"/>
      <c r="AF73" s="65"/>
    </row>
    <row r="74" spans="1:32" s="11" customFormat="1" ht="18.75" customHeight="1" thickBot="1">
      <c r="A74" s="294"/>
      <c r="B74" s="300"/>
      <c r="C74" s="301"/>
      <c r="D74" s="301"/>
      <c r="E74" s="256"/>
      <c r="F74" s="256"/>
      <c r="G74" s="256"/>
      <c r="H74" s="301"/>
      <c r="I74" s="306"/>
      <c r="J74" s="68" t="s">
        <v>132</v>
      </c>
      <c r="K74" s="67" t="s">
        <v>124</v>
      </c>
      <c r="L74" s="229">
        <v>10</v>
      </c>
      <c r="M74" s="312"/>
      <c r="N74" s="311"/>
      <c r="O74" s="104">
        <v>1228</v>
      </c>
      <c r="P74" s="143">
        <v>1</v>
      </c>
      <c r="Q74" s="38" t="s">
        <v>9</v>
      </c>
      <c r="R74" s="65">
        <v>9.3699999999999992</v>
      </c>
      <c r="S74" s="203" t="e">
        <f>IF(AND(K74="Seznanjanje z IO",#REF!= 2), 0.5)</f>
        <v>#REF!</v>
      </c>
      <c r="T74" s="203" t="e">
        <f>IF(AND(K74="Seznanjanje z IO",#REF!= 0.5), 0.17)</f>
        <v>#REF!</v>
      </c>
      <c r="U74" s="176" t="e">
        <f t="shared" si="0"/>
        <v>#REF!</v>
      </c>
      <c r="V74" s="205" t="e">
        <f>IF(OR(S74=0.5, T74=0.17),(((R74*U74)+#REF!)*#REF!)*#REF!,0)</f>
        <v>#REF!</v>
      </c>
      <c r="W74" s="205" t="e">
        <f>IF(V74=0, 0,#REF!- V74)</f>
        <v>#REF!</v>
      </c>
      <c r="X74" s="210" t="e">
        <f>IF(W74=0, "-",W74/#REF!)</f>
        <v>#REF!</v>
      </c>
      <c r="Y74" s="205" t="e">
        <f>IF(V74=0,#REF!, V74)</f>
        <v>#REF!</v>
      </c>
      <c r="Z74" s="274"/>
      <c r="AA74" s="270" t="str">
        <f>IF(AC74=1, (Z74/#REF!), "-")</f>
        <v>-</v>
      </c>
      <c r="AB74" s="256"/>
      <c r="AC74" s="251"/>
      <c r="AD74" s="234">
        <v>0.5</v>
      </c>
      <c r="AE74" s="231"/>
      <c r="AF74" s="231"/>
    </row>
    <row r="75" spans="1:32" s="11" customFormat="1" ht="12" customHeight="1" thickTop="1">
      <c r="A75" s="293" t="s">
        <v>967</v>
      </c>
      <c r="B75" s="299" t="s">
        <v>105</v>
      </c>
      <c r="C75" s="299" t="s">
        <v>133</v>
      </c>
      <c r="D75" s="299"/>
      <c r="E75" s="254" t="s">
        <v>971</v>
      </c>
      <c r="F75" s="254" t="s">
        <v>972</v>
      </c>
      <c r="G75" s="254" t="s">
        <v>981</v>
      </c>
      <c r="H75" s="299" t="s">
        <v>134</v>
      </c>
      <c r="I75" s="305">
        <v>6</v>
      </c>
      <c r="J75" s="18" t="s">
        <v>135</v>
      </c>
      <c r="K75" s="61" t="s">
        <v>7</v>
      </c>
      <c r="L75" s="228">
        <v>1</v>
      </c>
      <c r="M75" s="295" t="s">
        <v>1003</v>
      </c>
      <c r="N75" s="309"/>
      <c r="O75" s="133">
        <v>5000</v>
      </c>
      <c r="P75" s="144">
        <v>1</v>
      </c>
      <c r="Q75" s="31" t="s">
        <v>9</v>
      </c>
      <c r="R75" s="53">
        <v>5.28</v>
      </c>
      <c r="S75" s="203" t="e">
        <f>IF(AND(K75="Seznanjanje z IO",#REF!= 2), 0.5)</f>
        <v>#REF!</v>
      </c>
      <c r="T75" s="203" t="e">
        <f>IF(AND(K75="Seznanjanje z IO",#REF!= 0.5), 0.17)</f>
        <v>#REF!</v>
      </c>
      <c r="U75" s="176" t="e">
        <f t="shared" si="0"/>
        <v>#REF!</v>
      </c>
      <c r="V75" s="205" t="e">
        <f>IF(OR(S75=0.5, T75=0.17),(((R75*U75)+#REF!)*#REF!)*#REF!,0)</f>
        <v>#REF!</v>
      </c>
      <c r="W75" s="205" t="e">
        <f>IF(V75=0, 0,#REF!- V75)</f>
        <v>#REF!</v>
      </c>
      <c r="X75" s="210" t="e">
        <f>IF(W75=0, "-",W75/#REF!)</f>
        <v>#REF!</v>
      </c>
      <c r="Y75" s="205" t="e">
        <f>IF(V75=0,#REF!, V75)</f>
        <v>#REF!</v>
      </c>
      <c r="Z75" s="272" t="e">
        <f>SUM(Y75:Y80)</f>
        <v>#REF!</v>
      </c>
      <c r="AA75" s="268" t="str">
        <f>IF(AC75=1, (Z75/#REF!), "-")</f>
        <v>-</v>
      </c>
      <c r="AB75" s="254" t="s">
        <v>981</v>
      </c>
      <c r="AC75" s="249"/>
      <c r="AD75" s="232">
        <v>0.5</v>
      </c>
      <c r="AE75" s="53">
        <v>257812</v>
      </c>
      <c r="AF75" s="53">
        <v>128906</v>
      </c>
    </row>
    <row r="76" spans="1:32" s="11" customFormat="1" ht="12" customHeight="1">
      <c r="A76" s="317"/>
      <c r="B76" s="301"/>
      <c r="C76" s="301"/>
      <c r="D76" s="301"/>
      <c r="E76" s="255"/>
      <c r="F76" s="255"/>
      <c r="G76" s="255"/>
      <c r="H76" s="301"/>
      <c r="I76" s="306"/>
      <c r="J76" s="63" t="s">
        <v>136</v>
      </c>
      <c r="K76" s="118" t="s">
        <v>209</v>
      </c>
      <c r="L76" s="17">
        <v>3</v>
      </c>
      <c r="M76" s="296"/>
      <c r="N76" s="310"/>
      <c r="O76" s="37">
        <v>5000</v>
      </c>
      <c r="P76" s="139">
        <v>1</v>
      </c>
      <c r="Q76" s="120" t="s">
        <v>1</v>
      </c>
      <c r="R76" s="40">
        <v>5.28</v>
      </c>
      <c r="S76" s="203" t="e">
        <f>IF(AND(K76="Seznanjanje z IO",#REF!= 2), 0.5)</f>
        <v>#REF!</v>
      </c>
      <c r="T76" s="203" t="e">
        <f>IF(AND(K76="Seznanjanje z IO",#REF!= 0.5), 0.17)</f>
        <v>#REF!</v>
      </c>
      <c r="U76" s="176" t="e">
        <f t="shared" si="0"/>
        <v>#REF!</v>
      </c>
      <c r="V76" s="205" t="e">
        <f>IF(OR(S76=0.5, T76=0.17),(((R76*U76)+#REF!)*#REF!)*#REF!,0)</f>
        <v>#REF!</v>
      </c>
      <c r="W76" s="205" t="e">
        <f>IF(V76=0, 0,#REF!- V76)</f>
        <v>#REF!</v>
      </c>
      <c r="X76" s="210" t="e">
        <f>IF(W76=0, "-",W76/#REF!)</f>
        <v>#REF!</v>
      </c>
      <c r="Y76" s="205" t="e">
        <f>IF(V76=0,#REF!, V76)</f>
        <v>#REF!</v>
      </c>
      <c r="Z76" s="273"/>
      <c r="AA76" s="269" t="str">
        <f>IF(AC76=1, (Z76/#REF!), "-")</f>
        <v>-</v>
      </c>
      <c r="AB76" s="255"/>
      <c r="AC76" s="250"/>
      <c r="AD76" s="233">
        <v>0.5</v>
      </c>
      <c r="AE76" s="65"/>
      <c r="AF76" s="65"/>
    </row>
    <row r="77" spans="1:32" s="11" customFormat="1" ht="12" customHeight="1">
      <c r="A77" s="294"/>
      <c r="B77" s="300"/>
      <c r="C77" s="301"/>
      <c r="D77" s="301"/>
      <c r="E77" s="256"/>
      <c r="F77" s="256"/>
      <c r="G77" s="256"/>
      <c r="H77" s="301"/>
      <c r="I77" s="306"/>
      <c r="J77" s="17" t="s">
        <v>138</v>
      </c>
      <c r="K77" s="62" t="s">
        <v>137</v>
      </c>
      <c r="L77" s="17">
        <v>6</v>
      </c>
      <c r="M77" s="296"/>
      <c r="N77" s="310"/>
      <c r="O77" s="37">
        <v>5000</v>
      </c>
      <c r="P77" s="139">
        <v>1</v>
      </c>
      <c r="Q77" s="38" t="s">
        <v>9</v>
      </c>
      <c r="R77" s="40">
        <v>5.28</v>
      </c>
      <c r="S77" s="203" t="e">
        <f>IF(AND(K77="Seznanjanje z IO",#REF!= 2), 0.5)</f>
        <v>#REF!</v>
      </c>
      <c r="T77" s="203" t="e">
        <f>IF(AND(K77="Seznanjanje z IO",#REF!= 0.5), 0.17)</f>
        <v>#REF!</v>
      </c>
      <c r="U77" s="176" t="e">
        <f t="shared" si="0"/>
        <v>#REF!</v>
      </c>
      <c r="V77" s="205" t="e">
        <f>IF(OR(S77=0.5, T77=0.17),(((R77*U77)+#REF!)*#REF!)*#REF!,0)</f>
        <v>#REF!</v>
      </c>
      <c r="W77" s="205" t="e">
        <f>IF(V77=0, 0,#REF!- V77)</f>
        <v>#REF!</v>
      </c>
      <c r="X77" s="210" t="e">
        <f>IF(W77=0, "-",W77/#REF!)</f>
        <v>#REF!</v>
      </c>
      <c r="Y77" s="205" t="e">
        <f>IF(V77=0,#REF!, V77)</f>
        <v>#REF!</v>
      </c>
      <c r="Z77" s="273"/>
      <c r="AA77" s="269" t="str">
        <f>IF(AC77=1, (Z77/#REF!), "-")</f>
        <v>-</v>
      </c>
      <c r="AB77" s="256"/>
      <c r="AC77" s="250"/>
      <c r="AD77" s="233">
        <v>0.5</v>
      </c>
      <c r="AE77" s="65"/>
      <c r="AF77" s="65"/>
    </row>
    <row r="78" spans="1:32" s="11" customFormat="1" ht="12" customHeight="1">
      <c r="A78" s="294"/>
      <c r="B78" s="300"/>
      <c r="C78" s="301"/>
      <c r="D78" s="301"/>
      <c r="E78" s="256"/>
      <c r="F78" s="256"/>
      <c r="G78" s="256"/>
      <c r="H78" s="301"/>
      <c r="I78" s="306"/>
      <c r="J78" s="20" t="s">
        <v>140</v>
      </c>
      <c r="K78" s="127" t="s">
        <v>139</v>
      </c>
      <c r="L78" s="17">
        <v>5</v>
      </c>
      <c r="M78" s="296"/>
      <c r="N78" s="310"/>
      <c r="O78" s="37">
        <v>5000</v>
      </c>
      <c r="P78" s="142">
        <v>1</v>
      </c>
      <c r="Q78" s="38" t="s">
        <v>9</v>
      </c>
      <c r="R78" s="78">
        <v>5.28</v>
      </c>
      <c r="S78" s="203" t="e">
        <f>IF(AND(K78="Seznanjanje z IO",#REF!= 2), 0.5)</f>
        <v>#REF!</v>
      </c>
      <c r="T78" s="203" t="e">
        <f>IF(AND(K78="Seznanjanje z IO",#REF!= 0.5), 0.17)</f>
        <v>#REF!</v>
      </c>
      <c r="U78" s="176" t="e">
        <f t="shared" si="0"/>
        <v>#REF!</v>
      </c>
      <c r="V78" s="205" t="e">
        <f>IF(OR(S78=0.5, T78=0.17),(((R78*U78)+#REF!)*#REF!)*#REF!,0)</f>
        <v>#REF!</v>
      </c>
      <c r="W78" s="205" t="e">
        <f>IF(V78=0, 0,#REF!- V78)</f>
        <v>#REF!</v>
      </c>
      <c r="X78" s="210" t="e">
        <f>IF(W78=0, "-",W78/#REF!)</f>
        <v>#REF!</v>
      </c>
      <c r="Y78" s="205" t="e">
        <f>IF(V78=0,#REF!, V78)</f>
        <v>#REF!</v>
      </c>
      <c r="Z78" s="273"/>
      <c r="AA78" s="269" t="str">
        <f>IF(AC78=1, (Z78/#REF!), "-")</f>
        <v>-</v>
      </c>
      <c r="AB78" s="256"/>
      <c r="AC78" s="250"/>
      <c r="AD78" s="233">
        <v>0.5</v>
      </c>
      <c r="AE78" s="65"/>
      <c r="AF78" s="65"/>
    </row>
    <row r="79" spans="1:32" s="11" customFormat="1" ht="12" customHeight="1">
      <c r="A79" s="294"/>
      <c r="B79" s="300"/>
      <c r="C79" s="300"/>
      <c r="D79" s="300"/>
      <c r="E79" s="256"/>
      <c r="F79" s="256"/>
      <c r="G79" s="256"/>
      <c r="H79" s="308"/>
      <c r="I79" s="307"/>
      <c r="J79" s="20" t="s">
        <v>142</v>
      </c>
      <c r="K79" s="56" t="s">
        <v>141</v>
      </c>
      <c r="L79" s="17">
        <v>10</v>
      </c>
      <c r="M79" s="296"/>
      <c r="N79" s="310"/>
      <c r="O79" s="37">
        <v>5000</v>
      </c>
      <c r="P79" s="142">
        <v>1</v>
      </c>
      <c r="Q79" s="38" t="s">
        <v>9</v>
      </c>
      <c r="R79" s="78">
        <v>5.28</v>
      </c>
      <c r="S79" s="203" t="e">
        <f>IF(AND(K79="Seznanjanje z IO",#REF!= 2), 0.5)</f>
        <v>#REF!</v>
      </c>
      <c r="T79" s="203" t="e">
        <f>IF(AND(K79="Seznanjanje z IO",#REF!= 0.5), 0.17)</f>
        <v>#REF!</v>
      </c>
      <c r="U79" s="176" t="e">
        <f t="shared" si="0"/>
        <v>#REF!</v>
      </c>
      <c r="V79" s="205" t="e">
        <f>IF(OR(S79=0.5, T79=0.17),(((R79*U79)+#REF!)*#REF!)*#REF!,0)</f>
        <v>#REF!</v>
      </c>
      <c r="W79" s="205" t="e">
        <f>IF(V79=0, 0,#REF!- V79)</f>
        <v>#REF!</v>
      </c>
      <c r="X79" s="210" t="e">
        <f>IF(W79=0, "-",W79/#REF!)</f>
        <v>#REF!</v>
      </c>
      <c r="Y79" s="205" t="e">
        <f>IF(V79=0,#REF!, V79)</f>
        <v>#REF!</v>
      </c>
      <c r="Z79" s="273"/>
      <c r="AA79" s="269" t="str">
        <f>IF(AC79=1, (Z79/#REF!), "-")</f>
        <v>-</v>
      </c>
      <c r="AB79" s="256"/>
      <c r="AC79" s="250"/>
      <c r="AD79" s="233">
        <v>0.5</v>
      </c>
      <c r="AE79" s="65"/>
      <c r="AF79" s="65"/>
    </row>
    <row r="80" spans="1:32" s="11" customFormat="1" ht="12.75" customHeight="1" thickBot="1">
      <c r="A80" s="294"/>
      <c r="B80" s="300"/>
      <c r="C80" s="300"/>
      <c r="D80" s="300"/>
      <c r="E80" s="256"/>
      <c r="F80" s="256"/>
      <c r="G80" s="256"/>
      <c r="H80" s="308"/>
      <c r="I80" s="307"/>
      <c r="J80" s="47" t="s">
        <v>985</v>
      </c>
      <c r="K80" s="75" t="s">
        <v>143</v>
      </c>
      <c r="L80" s="229">
        <v>11</v>
      </c>
      <c r="M80" s="312"/>
      <c r="N80" s="311"/>
      <c r="O80" s="104">
        <v>5000</v>
      </c>
      <c r="P80" s="143">
        <v>1</v>
      </c>
      <c r="Q80" s="38" t="s">
        <v>9</v>
      </c>
      <c r="R80" s="65">
        <v>5.28</v>
      </c>
      <c r="S80" s="203" t="e">
        <f>IF(AND(K80="Seznanjanje z IO",#REF!= 2), 0.5)</f>
        <v>#REF!</v>
      </c>
      <c r="T80" s="203" t="e">
        <f>IF(AND(K80="Seznanjanje z IO",#REF!= 0.5), 0.17)</f>
        <v>#REF!</v>
      </c>
      <c r="U80" s="176" t="e">
        <f t="shared" si="0"/>
        <v>#REF!</v>
      </c>
      <c r="V80" s="205" t="e">
        <f>IF(OR(S80=0.5, T80=0.17),(((R80*U80)+#REF!)*#REF!)*#REF!,0)</f>
        <v>#REF!</v>
      </c>
      <c r="W80" s="205" t="e">
        <f>IF(V80=0, 0,#REF!- V80)</f>
        <v>#REF!</v>
      </c>
      <c r="X80" s="210" t="e">
        <f>IF(W80=0, "-",W80/#REF!)</f>
        <v>#REF!</v>
      </c>
      <c r="Y80" s="205" t="e">
        <f>IF(V80=0,#REF!, V80)</f>
        <v>#REF!</v>
      </c>
      <c r="Z80" s="274"/>
      <c r="AA80" s="270" t="str">
        <f>IF(AC80=1, (Z80/#REF!), "-")</f>
        <v>-</v>
      </c>
      <c r="AB80" s="256"/>
      <c r="AC80" s="251"/>
      <c r="AD80" s="234">
        <v>0.5</v>
      </c>
      <c r="AE80" s="231"/>
      <c r="AF80" s="231"/>
    </row>
    <row r="81" spans="1:32" s="11" customFormat="1" ht="12" customHeight="1" thickTop="1">
      <c r="A81" s="293" t="s">
        <v>967</v>
      </c>
      <c r="B81" s="299" t="s">
        <v>105</v>
      </c>
      <c r="C81" s="299" t="s">
        <v>144</v>
      </c>
      <c r="D81" s="299"/>
      <c r="E81" s="254" t="s">
        <v>971</v>
      </c>
      <c r="F81" s="254" t="s">
        <v>972</v>
      </c>
      <c r="G81" s="254" t="s">
        <v>980</v>
      </c>
      <c r="H81" s="299" t="s">
        <v>145</v>
      </c>
      <c r="I81" s="305">
        <v>12</v>
      </c>
      <c r="J81" s="58" t="s">
        <v>854</v>
      </c>
      <c r="K81" s="59" t="s">
        <v>7</v>
      </c>
      <c r="L81" s="228">
        <v>1</v>
      </c>
      <c r="M81" s="295" t="s">
        <v>146</v>
      </c>
      <c r="N81" s="309"/>
      <c r="O81" s="30">
        <v>1775</v>
      </c>
      <c r="P81" s="141">
        <v>1</v>
      </c>
      <c r="Q81" s="31" t="s">
        <v>9</v>
      </c>
      <c r="R81" s="34">
        <v>9.3699999999999992</v>
      </c>
      <c r="S81" s="203" t="e">
        <f>IF(AND(K81="Seznanjanje z IO",#REF!= 2), 0.5)</f>
        <v>#REF!</v>
      </c>
      <c r="T81" s="203" t="e">
        <f>IF(AND(K81="Seznanjanje z IO",#REF!= 0.5), 0.17)</f>
        <v>#REF!</v>
      </c>
      <c r="U81" s="176" t="e">
        <f t="shared" si="0"/>
        <v>#REF!</v>
      </c>
      <c r="V81" s="205" t="e">
        <f>IF(OR(S81=0.5, T81=0.17),(((R81*U81)+#REF!)*#REF!)*#REF!,0)</f>
        <v>#REF!</v>
      </c>
      <c r="W81" s="205" t="e">
        <f>IF(V81=0, 0,#REF!- V81)</f>
        <v>#REF!</v>
      </c>
      <c r="X81" s="210" t="e">
        <f>IF(W81=0, "-",W81/#REF!)</f>
        <v>#REF!</v>
      </c>
      <c r="Y81" s="205" t="e">
        <f>IF(V81=0,#REF!, V81)</f>
        <v>#REF!</v>
      </c>
      <c r="Z81" s="272" t="e">
        <f>SUM(Y81:Y85)</f>
        <v>#REF!</v>
      </c>
      <c r="AA81" s="268" t="str">
        <f>IF(AC81=1, (Z81/#REF!), "-")</f>
        <v>-</v>
      </c>
      <c r="AB81" s="254" t="s">
        <v>980</v>
      </c>
      <c r="AC81" s="249"/>
      <c r="AD81" s="232">
        <v>0.75</v>
      </c>
      <c r="AE81" s="53">
        <v>2587164.2749999994</v>
      </c>
      <c r="AF81" s="53">
        <v>1940373.2062499996</v>
      </c>
    </row>
    <row r="82" spans="1:32" s="11" customFormat="1" ht="12" customHeight="1">
      <c r="A82" s="294"/>
      <c r="B82" s="300"/>
      <c r="C82" s="301"/>
      <c r="D82" s="301"/>
      <c r="E82" s="256"/>
      <c r="F82" s="256"/>
      <c r="G82" s="256"/>
      <c r="H82" s="301"/>
      <c r="I82" s="306"/>
      <c r="J82" s="17" t="s">
        <v>855</v>
      </c>
      <c r="K82" s="62" t="s">
        <v>147</v>
      </c>
      <c r="L82" s="17">
        <v>3</v>
      </c>
      <c r="M82" s="296"/>
      <c r="N82" s="310"/>
      <c r="O82" s="37">
        <v>1775</v>
      </c>
      <c r="P82" s="139">
        <v>1</v>
      </c>
      <c r="Q82" s="38" t="s">
        <v>1</v>
      </c>
      <c r="R82" s="40">
        <v>9.3699999999999992</v>
      </c>
      <c r="S82" s="203" t="e">
        <f>IF(AND(K82="Seznanjanje z IO",#REF!= 2), 0.5)</f>
        <v>#REF!</v>
      </c>
      <c r="T82" s="203" t="e">
        <f>IF(AND(K82="Seznanjanje z IO",#REF!= 0.5), 0.17)</f>
        <v>#REF!</v>
      </c>
      <c r="U82" s="176" t="e">
        <f t="shared" si="0"/>
        <v>#REF!</v>
      </c>
      <c r="V82" s="205" t="e">
        <f>IF(OR(S82=0.5, T82=0.17),(((R82*U82)+#REF!)*#REF!)*#REF!,0)</f>
        <v>#REF!</v>
      </c>
      <c r="W82" s="205" t="e">
        <f>IF(V82=0, 0,#REF!- V82)</f>
        <v>#REF!</v>
      </c>
      <c r="X82" s="210" t="e">
        <f>IF(W82=0, "-",W82/#REF!)</f>
        <v>#REF!</v>
      </c>
      <c r="Y82" s="205" t="e">
        <f>IF(V82=0,#REF!, V82)</f>
        <v>#REF!</v>
      </c>
      <c r="Z82" s="273"/>
      <c r="AA82" s="269" t="str">
        <f>IF(AC82=1, (Z82/#REF!), "-")</f>
        <v>-</v>
      </c>
      <c r="AB82" s="256"/>
      <c r="AC82" s="250"/>
      <c r="AD82" s="233">
        <v>0.75</v>
      </c>
      <c r="AE82" s="65"/>
      <c r="AF82" s="65"/>
    </row>
    <row r="83" spans="1:32" s="11" customFormat="1" ht="12" customHeight="1">
      <c r="A83" s="294"/>
      <c r="B83" s="300"/>
      <c r="C83" s="301"/>
      <c r="D83" s="301"/>
      <c r="E83" s="256"/>
      <c r="F83" s="256"/>
      <c r="G83" s="256"/>
      <c r="H83" s="301"/>
      <c r="I83" s="306"/>
      <c r="J83" s="20" t="s">
        <v>856</v>
      </c>
      <c r="K83" s="66" t="s">
        <v>148</v>
      </c>
      <c r="L83" s="17">
        <v>6</v>
      </c>
      <c r="M83" s="296"/>
      <c r="N83" s="310"/>
      <c r="O83" s="37">
        <v>1775</v>
      </c>
      <c r="P83" s="139">
        <v>1</v>
      </c>
      <c r="Q83" s="38" t="s">
        <v>9</v>
      </c>
      <c r="R83" s="40">
        <v>9.3699999999999992</v>
      </c>
      <c r="S83" s="203" t="e">
        <f>IF(AND(K83="Seznanjanje z IO",#REF!= 2), 0.5)</f>
        <v>#REF!</v>
      </c>
      <c r="T83" s="203" t="e">
        <f>IF(AND(K83="Seznanjanje z IO",#REF!= 0.5), 0.17)</f>
        <v>#REF!</v>
      </c>
      <c r="U83" s="176" t="e">
        <f t="shared" si="0"/>
        <v>#REF!</v>
      </c>
      <c r="V83" s="205" t="e">
        <f>IF(OR(S83=0.5, T83=0.17),(((R83*U83)+#REF!)*#REF!)*#REF!,0)</f>
        <v>#REF!</v>
      </c>
      <c r="W83" s="205" t="e">
        <f>IF(V83=0, 0,#REF!- V83)</f>
        <v>#REF!</v>
      </c>
      <c r="X83" s="210" t="e">
        <f>IF(W83=0, "-",W83/#REF!)</f>
        <v>#REF!</v>
      </c>
      <c r="Y83" s="205" t="e">
        <f>IF(V83=0,#REF!, V83)</f>
        <v>#REF!</v>
      </c>
      <c r="Z83" s="273"/>
      <c r="AA83" s="269" t="str">
        <f>IF(AC83=1, (Z83/#REF!), "-")</f>
        <v>-</v>
      </c>
      <c r="AB83" s="256"/>
      <c r="AC83" s="250"/>
      <c r="AD83" s="238">
        <v>0.75</v>
      </c>
      <c r="AE83" s="65"/>
      <c r="AF83" s="65"/>
    </row>
    <row r="84" spans="1:32" s="11" customFormat="1" ht="12" customHeight="1">
      <c r="A84" s="294"/>
      <c r="B84" s="300"/>
      <c r="C84" s="300"/>
      <c r="D84" s="300"/>
      <c r="E84" s="256"/>
      <c r="F84" s="256"/>
      <c r="G84" s="256"/>
      <c r="H84" s="308"/>
      <c r="I84" s="307"/>
      <c r="J84" s="20" t="s">
        <v>857</v>
      </c>
      <c r="K84" s="127" t="s">
        <v>150</v>
      </c>
      <c r="L84" s="17">
        <v>11</v>
      </c>
      <c r="M84" s="296"/>
      <c r="N84" s="310"/>
      <c r="O84" s="37">
        <v>1775</v>
      </c>
      <c r="P84" s="139">
        <v>1</v>
      </c>
      <c r="Q84" s="38" t="s">
        <v>9</v>
      </c>
      <c r="R84" s="40">
        <v>9.3699999999999992</v>
      </c>
      <c r="S84" s="203" t="e">
        <f>IF(AND(K84="Seznanjanje z IO",#REF!= 2), 0.5)</f>
        <v>#REF!</v>
      </c>
      <c r="T84" s="203" t="e">
        <f>IF(AND(K84="Seznanjanje z IO",#REF!= 0.5), 0.17)</f>
        <v>#REF!</v>
      </c>
      <c r="U84" s="176" t="e">
        <f t="shared" si="0"/>
        <v>#REF!</v>
      </c>
      <c r="V84" s="205" t="e">
        <f>IF(OR(S84=0.5, T84=0.17),(((R84*U84)+#REF!)*#REF!)*#REF!,0)</f>
        <v>#REF!</v>
      </c>
      <c r="W84" s="205" t="e">
        <f>IF(V84=0, 0,#REF!- V84)</f>
        <v>#REF!</v>
      </c>
      <c r="X84" s="210" t="e">
        <f>IF(W84=0, "-",W84/#REF!)</f>
        <v>#REF!</v>
      </c>
      <c r="Y84" s="205" t="e">
        <f>IF(V84=0,#REF!, V84)</f>
        <v>#REF!</v>
      </c>
      <c r="Z84" s="273"/>
      <c r="AA84" s="269" t="str">
        <f>IF(AC84=1, (Z84/#REF!), "-")</f>
        <v>-</v>
      </c>
      <c r="AB84" s="256"/>
      <c r="AC84" s="250"/>
      <c r="AD84" s="233">
        <v>0.75</v>
      </c>
      <c r="AE84" s="65"/>
      <c r="AF84" s="65"/>
    </row>
    <row r="85" spans="1:32" s="11" customFormat="1" ht="12" customHeight="1" thickBot="1">
      <c r="A85" s="294"/>
      <c r="B85" s="300"/>
      <c r="C85" s="300"/>
      <c r="D85" s="300"/>
      <c r="E85" s="256"/>
      <c r="F85" s="256"/>
      <c r="G85" s="256"/>
      <c r="H85" s="308"/>
      <c r="I85" s="307"/>
      <c r="J85" s="63" t="s">
        <v>858</v>
      </c>
      <c r="K85" s="56" t="s">
        <v>141</v>
      </c>
      <c r="L85" s="229">
        <v>10</v>
      </c>
      <c r="M85" s="312"/>
      <c r="N85" s="311"/>
      <c r="O85" s="109">
        <v>1775</v>
      </c>
      <c r="P85" s="140">
        <v>1</v>
      </c>
      <c r="Q85" s="38" t="s">
        <v>9</v>
      </c>
      <c r="R85" s="42">
        <v>9.3699999999999992</v>
      </c>
      <c r="S85" s="203" t="e">
        <f>IF(AND(K85="Seznanjanje z IO",#REF!= 2), 0.5)</f>
        <v>#REF!</v>
      </c>
      <c r="T85" s="203" t="e">
        <f>IF(AND(K85="Seznanjanje z IO",#REF!= 0.5), 0.17)</f>
        <v>#REF!</v>
      </c>
      <c r="U85" s="176" t="e">
        <f t="shared" si="0"/>
        <v>#REF!</v>
      </c>
      <c r="V85" s="205" t="e">
        <f>IF(OR(S85=0.5, T85=0.17),(((R85*U85)+#REF!)*#REF!)*#REF!,0)</f>
        <v>#REF!</v>
      </c>
      <c r="W85" s="205" t="e">
        <f>IF(V85=0, 0,#REF!- V85)</f>
        <v>#REF!</v>
      </c>
      <c r="X85" s="210" t="e">
        <f>IF(W85=0, "-",W85/#REF!)</f>
        <v>#REF!</v>
      </c>
      <c r="Y85" s="205" t="e">
        <f>IF(V85=0,#REF!, V85)</f>
        <v>#REF!</v>
      </c>
      <c r="Z85" s="274"/>
      <c r="AA85" s="270" t="str">
        <f>IF(AC85=1, (Z85/#REF!), "-")</f>
        <v>-</v>
      </c>
      <c r="AB85" s="256"/>
      <c r="AC85" s="251"/>
      <c r="AD85" s="234">
        <v>0.75</v>
      </c>
      <c r="AE85" s="231"/>
      <c r="AF85" s="231"/>
    </row>
    <row r="86" spans="1:32" s="11" customFormat="1" ht="12" customHeight="1" thickTop="1">
      <c r="A86" s="293" t="s">
        <v>967</v>
      </c>
      <c r="B86" s="299" t="s">
        <v>105</v>
      </c>
      <c r="C86" s="299" t="s">
        <v>153</v>
      </c>
      <c r="D86" s="299"/>
      <c r="E86" s="254" t="s">
        <v>971</v>
      </c>
      <c r="F86" s="254" t="s">
        <v>972</v>
      </c>
      <c r="G86" s="254" t="s">
        <v>1028</v>
      </c>
      <c r="H86" s="299" t="s">
        <v>154</v>
      </c>
      <c r="I86" s="305">
        <v>12</v>
      </c>
      <c r="J86" s="58" t="s">
        <v>1030</v>
      </c>
      <c r="K86" s="59" t="s">
        <v>7</v>
      </c>
      <c r="L86" s="228">
        <v>1</v>
      </c>
      <c r="M86" s="295" t="s">
        <v>146</v>
      </c>
      <c r="N86" s="309"/>
      <c r="O86" s="51">
        <v>477</v>
      </c>
      <c r="P86" s="141">
        <v>1</v>
      </c>
      <c r="Q86" s="31" t="s">
        <v>9</v>
      </c>
      <c r="R86" s="34">
        <v>5.28</v>
      </c>
      <c r="S86" s="203" t="e">
        <f>IF(AND(K86="Seznanjanje z IO",#REF!= 2), 0.5)</f>
        <v>#REF!</v>
      </c>
      <c r="T86" s="203" t="e">
        <f>IF(AND(K86="Seznanjanje z IO",#REF!= 0.5), 0.17)</f>
        <v>#REF!</v>
      </c>
      <c r="U86" s="176" t="e">
        <f t="shared" si="0"/>
        <v>#REF!</v>
      </c>
      <c r="V86" s="205" t="e">
        <f>IF(OR(S86=0.5, T86=0.17),(((R86*U86)+#REF!)*#REF!)*#REF!,0)</f>
        <v>#REF!</v>
      </c>
      <c r="W86" s="205" t="e">
        <f>IF(V86=0, 0,#REF!- V86)</f>
        <v>#REF!</v>
      </c>
      <c r="X86" s="210" t="e">
        <f>IF(W86=0, "-",W86/#REF!)</f>
        <v>#REF!</v>
      </c>
      <c r="Y86" s="205" t="e">
        <f>IF(V86=0,#REF!, V86)</f>
        <v>#REF!</v>
      </c>
      <c r="Z86" s="272" t="e">
        <f>SUM(Y86:Y90)</f>
        <v>#REF!</v>
      </c>
      <c r="AA86" s="268" t="str">
        <f>IF(AC86=1, (Z86/#REF!), "-")</f>
        <v>-</v>
      </c>
      <c r="AB86" s="254" t="s">
        <v>1028</v>
      </c>
      <c r="AC86" s="249"/>
      <c r="AD86" s="232">
        <v>0.75</v>
      </c>
      <c r="AE86" s="53">
        <v>1529522.5182719999</v>
      </c>
      <c r="AF86" s="53">
        <v>1147141.888704</v>
      </c>
    </row>
    <row r="87" spans="1:32" s="11" customFormat="1" ht="12" customHeight="1">
      <c r="A87" s="294"/>
      <c r="B87" s="300"/>
      <c r="C87" s="301"/>
      <c r="D87" s="301"/>
      <c r="E87" s="256"/>
      <c r="F87" s="256"/>
      <c r="G87" s="256"/>
      <c r="H87" s="301"/>
      <c r="I87" s="306"/>
      <c r="J87" s="17" t="s">
        <v>1031</v>
      </c>
      <c r="K87" s="62" t="s">
        <v>147</v>
      </c>
      <c r="L87" s="17">
        <v>3</v>
      </c>
      <c r="M87" s="296"/>
      <c r="N87" s="310"/>
      <c r="O87" s="37">
        <v>477</v>
      </c>
      <c r="P87" s="142">
        <v>1</v>
      </c>
      <c r="Q87" s="38" t="s">
        <v>1</v>
      </c>
      <c r="R87" s="78">
        <v>5.28</v>
      </c>
      <c r="S87" s="203" t="e">
        <f>IF(AND(K87="Seznanjanje z IO",#REF!= 2), 0.5)</f>
        <v>#REF!</v>
      </c>
      <c r="T87" s="203" t="e">
        <f>IF(AND(K87="Seznanjanje z IO",#REF!= 0.5), 0.17)</f>
        <v>#REF!</v>
      </c>
      <c r="U87" s="176" t="e">
        <f t="shared" si="0"/>
        <v>#REF!</v>
      </c>
      <c r="V87" s="205" t="e">
        <f>IF(OR(S87=0.5, T87=0.17),(((R87*U87)+#REF!)*#REF!)*#REF!,0)</f>
        <v>#REF!</v>
      </c>
      <c r="W87" s="205" t="e">
        <f>IF(V87=0, 0,#REF!- V87)</f>
        <v>#REF!</v>
      </c>
      <c r="X87" s="210" t="e">
        <f>IF(W87=0, "-",W87/#REF!)</f>
        <v>#REF!</v>
      </c>
      <c r="Y87" s="205" t="e">
        <f>IF(V87=0,#REF!, V87)</f>
        <v>#REF!</v>
      </c>
      <c r="Z87" s="273"/>
      <c r="AA87" s="269" t="str">
        <f>IF(AC87=1, (Z87/#REF!), "-")</f>
        <v>-</v>
      </c>
      <c r="AB87" s="256"/>
      <c r="AC87" s="250"/>
      <c r="AD87" s="233">
        <v>0.75</v>
      </c>
      <c r="AE87" s="65"/>
      <c r="AF87" s="65"/>
    </row>
    <row r="88" spans="1:32" s="11" customFormat="1" ht="12" customHeight="1">
      <c r="A88" s="294"/>
      <c r="B88" s="300"/>
      <c r="C88" s="301"/>
      <c r="D88" s="301"/>
      <c r="E88" s="256"/>
      <c r="F88" s="256"/>
      <c r="G88" s="256"/>
      <c r="H88" s="301"/>
      <c r="I88" s="306"/>
      <c r="J88" s="17" t="s">
        <v>1032</v>
      </c>
      <c r="K88" s="66" t="s">
        <v>148</v>
      </c>
      <c r="L88" s="17">
        <v>6</v>
      </c>
      <c r="M88" s="296"/>
      <c r="N88" s="310"/>
      <c r="O88" s="37">
        <v>477</v>
      </c>
      <c r="P88" s="142">
        <v>1</v>
      </c>
      <c r="Q88" s="38" t="s">
        <v>9</v>
      </c>
      <c r="R88" s="78">
        <v>5.28</v>
      </c>
      <c r="S88" s="203" t="e">
        <f>IF(AND(K88="Seznanjanje z IO",#REF!= 2), 0.5)</f>
        <v>#REF!</v>
      </c>
      <c r="T88" s="203" t="e">
        <f>IF(AND(K88="Seznanjanje z IO",#REF!= 0.5), 0.17)</f>
        <v>#REF!</v>
      </c>
      <c r="U88" s="176" t="e">
        <f t="shared" si="0"/>
        <v>#REF!</v>
      </c>
      <c r="V88" s="205" t="e">
        <f>IF(OR(S88=0.5, T88=0.17),(((R88*U88)+#REF!)*#REF!)*#REF!,0)</f>
        <v>#REF!</v>
      </c>
      <c r="W88" s="205" t="e">
        <f>IF(V88=0, 0,#REF!- V88)</f>
        <v>#REF!</v>
      </c>
      <c r="X88" s="210" t="e">
        <f>IF(W88=0, "-",W88/#REF!)</f>
        <v>#REF!</v>
      </c>
      <c r="Y88" s="205" t="e">
        <f>IF(V88=0,#REF!, V88)</f>
        <v>#REF!</v>
      </c>
      <c r="Z88" s="273"/>
      <c r="AA88" s="269" t="str">
        <f>IF(AC88=1, (Z88/#REF!), "-")</f>
        <v>-</v>
      </c>
      <c r="AB88" s="256"/>
      <c r="AC88" s="250"/>
      <c r="AD88" s="233">
        <v>0.75</v>
      </c>
      <c r="AE88" s="65"/>
      <c r="AF88" s="65"/>
    </row>
    <row r="89" spans="1:32" s="11" customFormat="1" ht="12" customHeight="1">
      <c r="A89" s="294"/>
      <c r="B89" s="300"/>
      <c r="C89" s="300"/>
      <c r="D89" s="300"/>
      <c r="E89" s="256"/>
      <c r="F89" s="256"/>
      <c r="G89" s="256"/>
      <c r="H89" s="308"/>
      <c r="I89" s="307"/>
      <c r="J89" s="17" t="s">
        <v>1033</v>
      </c>
      <c r="K89" s="127" t="s">
        <v>155</v>
      </c>
      <c r="L89" s="17">
        <v>11</v>
      </c>
      <c r="M89" s="296"/>
      <c r="N89" s="310"/>
      <c r="O89" s="37">
        <v>477</v>
      </c>
      <c r="P89" s="142">
        <v>1</v>
      </c>
      <c r="Q89" s="38" t="s">
        <v>9</v>
      </c>
      <c r="R89" s="78">
        <v>5.28</v>
      </c>
      <c r="S89" s="203" t="e">
        <f>IF(AND(K89="Seznanjanje z IO",#REF!= 2), 0.5)</f>
        <v>#REF!</v>
      </c>
      <c r="T89" s="203" t="e">
        <f>IF(AND(K89="Seznanjanje z IO",#REF!= 0.5), 0.17)</f>
        <v>#REF!</v>
      </c>
      <c r="U89" s="176" t="e">
        <f t="shared" si="0"/>
        <v>#REF!</v>
      </c>
      <c r="V89" s="205" t="e">
        <f>IF(OR(S89=0.5, T89=0.17),(((R89*U89)+#REF!)*#REF!)*#REF!,0)</f>
        <v>#REF!</v>
      </c>
      <c r="W89" s="205" t="e">
        <f>IF(V89=0, 0,#REF!- V89)</f>
        <v>#REF!</v>
      </c>
      <c r="X89" s="210" t="e">
        <f>IF(W89=0, "-",W89/#REF!)</f>
        <v>#REF!</v>
      </c>
      <c r="Y89" s="205" t="e">
        <f>IF(V89=0,#REF!, V89)</f>
        <v>#REF!</v>
      </c>
      <c r="Z89" s="273"/>
      <c r="AA89" s="269" t="str">
        <f>IF(AC89=1, (Z89/#REF!), "-")</f>
        <v>-</v>
      </c>
      <c r="AB89" s="256"/>
      <c r="AC89" s="250"/>
      <c r="AD89" s="233">
        <v>0.75</v>
      </c>
      <c r="AE89" s="65"/>
      <c r="AF89" s="65"/>
    </row>
    <row r="90" spans="1:32" s="11" customFormat="1" ht="12" customHeight="1" thickBot="1">
      <c r="A90" s="294"/>
      <c r="B90" s="300"/>
      <c r="C90" s="300"/>
      <c r="D90" s="300"/>
      <c r="E90" s="256"/>
      <c r="F90" s="256"/>
      <c r="G90" s="256"/>
      <c r="H90" s="308"/>
      <c r="I90" s="307"/>
      <c r="J90" s="68" t="s">
        <v>1034</v>
      </c>
      <c r="K90" s="56" t="s">
        <v>141</v>
      </c>
      <c r="L90" s="229">
        <v>10</v>
      </c>
      <c r="M90" s="312"/>
      <c r="N90" s="310"/>
      <c r="O90" s="37">
        <v>477</v>
      </c>
      <c r="P90" s="143">
        <v>1</v>
      </c>
      <c r="Q90" s="38" t="s">
        <v>9</v>
      </c>
      <c r="R90" s="65">
        <v>5.28</v>
      </c>
      <c r="S90" s="203" t="e">
        <f>IF(AND(K90="Seznanjanje z IO",#REF!= 2), 0.5)</f>
        <v>#REF!</v>
      </c>
      <c r="T90" s="203" t="e">
        <f>IF(AND(K90="Seznanjanje z IO",#REF!= 0.5), 0.17)</f>
        <v>#REF!</v>
      </c>
      <c r="U90" s="176" t="e">
        <f t="shared" si="0"/>
        <v>#REF!</v>
      </c>
      <c r="V90" s="205" t="e">
        <f>IF(OR(S90=0.5, T90=0.17),(((R90*U90)+#REF!)*#REF!)*#REF!,0)</f>
        <v>#REF!</v>
      </c>
      <c r="W90" s="205" t="e">
        <f>IF(V90=0, 0,#REF!- V90)</f>
        <v>#REF!</v>
      </c>
      <c r="X90" s="210" t="e">
        <f>IF(W90=0, "-",W90/#REF!)</f>
        <v>#REF!</v>
      </c>
      <c r="Y90" s="205" t="e">
        <f>IF(V90=0,#REF!, V90)</f>
        <v>#REF!</v>
      </c>
      <c r="Z90" s="274"/>
      <c r="AA90" s="270" t="str">
        <f>IF(AC90=1, (Z90/#REF!), "-")</f>
        <v>-</v>
      </c>
      <c r="AB90" s="256"/>
      <c r="AC90" s="251"/>
      <c r="AD90" s="234">
        <v>0.75</v>
      </c>
      <c r="AE90" s="231"/>
      <c r="AF90" s="231"/>
    </row>
    <row r="91" spans="1:32" s="11" customFormat="1" ht="12" customHeight="1" thickTop="1">
      <c r="A91" s="293" t="s">
        <v>967</v>
      </c>
      <c r="B91" s="299" t="s">
        <v>105</v>
      </c>
      <c r="C91" s="299" t="s">
        <v>153</v>
      </c>
      <c r="D91" s="299"/>
      <c r="E91" s="254" t="s">
        <v>971</v>
      </c>
      <c r="F91" s="254" t="s">
        <v>972</v>
      </c>
      <c r="G91" s="254" t="s">
        <v>1029</v>
      </c>
      <c r="H91" s="299" t="s">
        <v>154</v>
      </c>
      <c r="I91" s="305">
        <v>12</v>
      </c>
      <c r="J91" s="58" t="s">
        <v>1035</v>
      </c>
      <c r="K91" s="59" t="s">
        <v>7</v>
      </c>
      <c r="L91" s="228">
        <v>1</v>
      </c>
      <c r="M91" s="295" t="s">
        <v>146</v>
      </c>
      <c r="N91" s="309"/>
      <c r="O91" s="51">
        <v>91</v>
      </c>
      <c r="P91" s="141">
        <v>1</v>
      </c>
      <c r="Q91" s="31" t="s">
        <v>9</v>
      </c>
      <c r="R91" s="34">
        <v>9.3699999999999992</v>
      </c>
      <c r="S91" s="203" t="e">
        <f>IF(AND(K91="Seznanjanje z IO",#REF!= 2), 0.5)</f>
        <v>#REF!</v>
      </c>
      <c r="T91" s="203" t="e">
        <f>IF(AND(K91="Seznanjanje z IO",#REF!= 0.5), 0.17)</f>
        <v>#REF!</v>
      </c>
      <c r="U91" s="176" t="e">
        <f t="shared" ref="U91:U154" si="1">S91+T91</f>
        <v>#REF!</v>
      </c>
      <c r="V91" s="205" t="e">
        <f>IF(OR(S91=0.5, T91=0.17),(((R91*U91)+#REF!)*#REF!)*#REF!,0)</f>
        <v>#REF!</v>
      </c>
      <c r="W91" s="205" t="e">
        <f>IF(V91=0, 0,#REF!- V91)</f>
        <v>#REF!</v>
      </c>
      <c r="X91" s="210" t="e">
        <f>IF(W91=0, "-",W91/#REF!)</f>
        <v>#REF!</v>
      </c>
      <c r="Y91" s="205" t="e">
        <f>IF(V91=0,#REF!, V91)</f>
        <v>#REF!</v>
      </c>
      <c r="Z91" s="272" t="e">
        <f>SUM(Y91:Y95)</f>
        <v>#REF!</v>
      </c>
      <c r="AA91" s="268" t="str">
        <f>IF(AC91=1, (Z91/#REF!), "-")</f>
        <v>-</v>
      </c>
      <c r="AB91" s="254" t="s">
        <v>1029</v>
      </c>
      <c r="AC91" s="249"/>
      <c r="AD91" s="232">
        <v>0.75</v>
      </c>
      <c r="AE91" s="53">
        <v>293854.02611199993</v>
      </c>
      <c r="AF91" s="53">
        <v>220390.51958399999</v>
      </c>
    </row>
    <row r="92" spans="1:32" s="11" customFormat="1" ht="12" customHeight="1">
      <c r="A92" s="294"/>
      <c r="B92" s="300"/>
      <c r="C92" s="301"/>
      <c r="D92" s="301"/>
      <c r="E92" s="256"/>
      <c r="F92" s="256"/>
      <c r="G92" s="256"/>
      <c r="H92" s="301"/>
      <c r="I92" s="306"/>
      <c r="J92" s="17" t="s">
        <v>1036</v>
      </c>
      <c r="K92" s="62" t="s">
        <v>147</v>
      </c>
      <c r="L92" s="17">
        <v>3</v>
      </c>
      <c r="M92" s="296"/>
      <c r="N92" s="310"/>
      <c r="O92" s="37">
        <v>91</v>
      </c>
      <c r="P92" s="142">
        <v>1</v>
      </c>
      <c r="Q92" s="38" t="s">
        <v>1</v>
      </c>
      <c r="R92" s="78">
        <v>9.3699999999999992</v>
      </c>
      <c r="S92" s="203" t="e">
        <f>IF(AND(K92="Seznanjanje z IO",#REF!= 2), 0.5)</f>
        <v>#REF!</v>
      </c>
      <c r="T92" s="203" t="e">
        <f>IF(AND(K92="Seznanjanje z IO",#REF!= 0.5), 0.17)</f>
        <v>#REF!</v>
      </c>
      <c r="U92" s="176" t="e">
        <f t="shared" si="1"/>
        <v>#REF!</v>
      </c>
      <c r="V92" s="205" t="e">
        <f>IF(OR(S92=0.5, T92=0.17),(((R92*U92)+#REF!)*#REF!)*#REF!,0)</f>
        <v>#REF!</v>
      </c>
      <c r="W92" s="205" t="e">
        <f>IF(V92=0, 0,#REF!- V92)</f>
        <v>#REF!</v>
      </c>
      <c r="X92" s="210" t="e">
        <f>IF(W92=0, "-",W92/#REF!)</f>
        <v>#REF!</v>
      </c>
      <c r="Y92" s="205" t="e">
        <f>IF(V92=0,#REF!, V92)</f>
        <v>#REF!</v>
      </c>
      <c r="Z92" s="273"/>
      <c r="AA92" s="269" t="str">
        <f>IF(AC92=1, (Z92/#REF!), "-")</f>
        <v>-</v>
      </c>
      <c r="AB92" s="256"/>
      <c r="AC92" s="250"/>
      <c r="AD92" s="233">
        <v>0.75</v>
      </c>
      <c r="AE92" s="65"/>
      <c r="AF92" s="65"/>
    </row>
    <row r="93" spans="1:32" s="11" customFormat="1" ht="12" customHeight="1">
      <c r="A93" s="294"/>
      <c r="B93" s="300"/>
      <c r="C93" s="301"/>
      <c r="D93" s="301"/>
      <c r="E93" s="256"/>
      <c r="F93" s="256"/>
      <c r="G93" s="256"/>
      <c r="H93" s="301"/>
      <c r="I93" s="306"/>
      <c r="J93" s="17" t="s">
        <v>1037</v>
      </c>
      <c r="K93" s="66" t="s">
        <v>148</v>
      </c>
      <c r="L93" s="17">
        <v>6</v>
      </c>
      <c r="M93" s="296"/>
      <c r="N93" s="310"/>
      <c r="O93" s="37">
        <v>91</v>
      </c>
      <c r="P93" s="142">
        <v>1</v>
      </c>
      <c r="Q93" s="38" t="s">
        <v>9</v>
      </c>
      <c r="R93" s="78">
        <v>9.3699999999999992</v>
      </c>
      <c r="S93" s="203" t="e">
        <f>IF(AND(K93="Seznanjanje z IO",#REF!= 2), 0.5)</f>
        <v>#REF!</v>
      </c>
      <c r="T93" s="203" t="e">
        <f>IF(AND(K93="Seznanjanje z IO",#REF!= 0.5), 0.17)</f>
        <v>#REF!</v>
      </c>
      <c r="U93" s="176" t="e">
        <f t="shared" si="1"/>
        <v>#REF!</v>
      </c>
      <c r="V93" s="205" t="e">
        <f>IF(OR(S93=0.5, T93=0.17),(((R93*U93)+#REF!)*#REF!)*#REF!,0)</f>
        <v>#REF!</v>
      </c>
      <c r="W93" s="205" t="e">
        <f>IF(V93=0, 0,#REF!- V93)</f>
        <v>#REF!</v>
      </c>
      <c r="X93" s="210" t="e">
        <f>IF(W93=0, "-",W93/#REF!)</f>
        <v>#REF!</v>
      </c>
      <c r="Y93" s="205" t="e">
        <f>IF(V93=0,#REF!, V93)</f>
        <v>#REF!</v>
      </c>
      <c r="Z93" s="273"/>
      <c r="AA93" s="269" t="str">
        <f>IF(AC93=1, (Z93/#REF!), "-")</f>
        <v>-</v>
      </c>
      <c r="AB93" s="256"/>
      <c r="AC93" s="250"/>
      <c r="AD93" s="233">
        <v>0.75</v>
      </c>
      <c r="AE93" s="65"/>
      <c r="AF93" s="65"/>
    </row>
    <row r="94" spans="1:32" s="11" customFormat="1" ht="12" customHeight="1">
      <c r="A94" s="294"/>
      <c r="B94" s="300"/>
      <c r="C94" s="300"/>
      <c r="D94" s="300"/>
      <c r="E94" s="256"/>
      <c r="F94" s="256"/>
      <c r="G94" s="256"/>
      <c r="H94" s="308"/>
      <c r="I94" s="307"/>
      <c r="J94" s="17" t="s">
        <v>1038</v>
      </c>
      <c r="K94" s="127" t="s">
        <v>155</v>
      </c>
      <c r="L94" s="17">
        <v>11</v>
      </c>
      <c r="M94" s="296"/>
      <c r="N94" s="310"/>
      <c r="O94" s="37">
        <v>91</v>
      </c>
      <c r="P94" s="142">
        <v>1</v>
      </c>
      <c r="Q94" s="38" t="s">
        <v>9</v>
      </c>
      <c r="R94" s="78">
        <v>9.3699999999999992</v>
      </c>
      <c r="S94" s="203" t="e">
        <f>IF(AND(K94="Seznanjanje z IO",#REF!= 2), 0.5)</f>
        <v>#REF!</v>
      </c>
      <c r="T94" s="203" t="e">
        <f>IF(AND(K94="Seznanjanje z IO",#REF!= 0.5), 0.17)</f>
        <v>#REF!</v>
      </c>
      <c r="U94" s="176" t="e">
        <f t="shared" si="1"/>
        <v>#REF!</v>
      </c>
      <c r="V94" s="205" t="e">
        <f>IF(OR(S94=0.5, T94=0.17),(((R94*U94)+#REF!)*#REF!)*#REF!,0)</f>
        <v>#REF!</v>
      </c>
      <c r="W94" s="205" t="e">
        <f>IF(V94=0, 0,#REF!- V94)</f>
        <v>#REF!</v>
      </c>
      <c r="X94" s="210" t="e">
        <f>IF(W94=0, "-",W94/#REF!)</f>
        <v>#REF!</v>
      </c>
      <c r="Y94" s="205" t="e">
        <f>IF(V94=0,#REF!, V94)</f>
        <v>#REF!</v>
      </c>
      <c r="Z94" s="273"/>
      <c r="AA94" s="269" t="str">
        <f>IF(AC94=1, (Z94/#REF!), "-")</f>
        <v>-</v>
      </c>
      <c r="AB94" s="256"/>
      <c r="AC94" s="250"/>
      <c r="AD94" s="233">
        <v>0.75</v>
      </c>
      <c r="AE94" s="65"/>
      <c r="AF94" s="65"/>
    </row>
    <row r="95" spans="1:32" s="11" customFormat="1" ht="12" customHeight="1" thickBot="1">
      <c r="A95" s="294"/>
      <c r="B95" s="300"/>
      <c r="C95" s="300"/>
      <c r="D95" s="300"/>
      <c r="E95" s="256"/>
      <c r="F95" s="256"/>
      <c r="G95" s="256"/>
      <c r="H95" s="308"/>
      <c r="I95" s="307"/>
      <c r="J95" s="68" t="s">
        <v>1039</v>
      </c>
      <c r="K95" s="56" t="s">
        <v>141</v>
      </c>
      <c r="L95" s="229">
        <v>10</v>
      </c>
      <c r="M95" s="312"/>
      <c r="N95" s="310"/>
      <c r="O95" s="37">
        <v>91</v>
      </c>
      <c r="P95" s="143">
        <v>1</v>
      </c>
      <c r="Q95" s="38" t="s">
        <v>9</v>
      </c>
      <c r="R95" s="65">
        <v>9.3699999999999992</v>
      </c>
      <c r="S95" s="203" t="e">
        <f>IF(AND(K95="Seznanjanje z IO",#REF!= 2), 0.5)</f>
        <v>#REF!</v>
      </c>
      <c r="T95" s="203" t="e">
        <f>IF(AND(K95="Seznanjanje z IO",#REF!= 0.5), 0.17)</f>
        <v>#REF!</v>
      </c>
      <c r="U95" s="176" t="e">
        <f t="shared" si="1"/>
        <v>#REF!</v>
      </c>
      <c r="V95" s="205" t="e">
        <f>IF(OR(S95=0.5, T95=0.17),(((R95*U95)+#REF!)*#REF!)*#REF!,0)</f>
        <v>#REF!</v>
      </c>
      <c r="W95" s="205" t="e">
        <f>IF(V95=0, 0,#REF!- V95)</f>
        <v>#REF!</v>
      </c>
      <c r="X95" s="210" t="e">
        <f>IF(W95=0, "-",W95/#REF!)</f>
        <v>#REF!</v>
      </c>
      <c r="Y95" s="205" t="e">
        <f>IF(V95=0,#REF!, V95)</f>
        <v>#REF!</v>
      </c>
      <c r="Z95" s="274"/>
      <c r="AA95" s="270" t="str">
        <f>IF(AC95=1, (Z95/#REF!), "-")</f>
        <v>-</v>
      </c>
      <c r="AB95" s="256"/>
      <c r="AC95" s="251"/>
      <c r="AD95" s="234">
        <v>0.75</v>
      </c>
      <c r="AE95" s="231"/>
      <c r="AF95" s="231"/>
    </row>
    <row r="96" spans="1:32" s="11" customFormat="1" ht="12" customHeight="1" thickTop="1">
      <c r="A96" s="293" t="s">
        <v>967</v>
      </c>
      <c r="B96" s="299" t="s">
        <v>105</v>
      </c>
      <c r="C96" s="299" t="s">
        <v>156</v>
      </c>
      <c r="D96" s="299"/>
      <c r="E96" s="254" t="s">
        <v>971</v>
      </c>
      <c r="F96" s="254" t="s">
        <v>972</v>
      </c>
      <c r="G96" s="254" t="s">
        <v>1040</v>
      </c>
      <c r="H96" s="299" t="s">
        <v>157</v>
      </c>
      <c r="I96" s="305">
        <v>12</v>
      </c>
      <c r="J96" s="58" t="s">
        <v>1042</v>
      </c>
      <c r="K96" s="80" t="s">
        <v>7</v>
      </c>
      <c r="L96" s="228">
        <v>1</v>
      </c>
      <c r="M96" s="295" t="s">
        <v>158</v>
      </c>
      <c r="N96" s="252"/>
      <c r="O96" s="35">
        <f>316*0.84</f>
        <v>265.44</v>
      </c>
      <c r="P96" s="141">
        <v>1</v>
      </c>
      <c r="Q96" s="31" t="s">
        <v>9</v>
      </c>
      <c r="R96" s="34">
        <v>5.28</v>
      </c>
      <c r="S96" s="203" t="e">
        <f>IF(AND(K96="Seznanjanje z IO",#REF!= 2), 0.5)</f>
        <v>#REF!</v>
      </c>
      <c r="T96" s="203" t="e">
        <f>IF(AND(K96="Seznanjanje z IO",#REF!= 0.5), 0.17)</f>
        <v>#REF!</v>
      </c>
      <c r="U96" s="176" t="e">
        <f t="shared" si="1"/>
        <v>#REF!</v>
      </c>
      <c r="V96" s="205" t="e">
        <f>IF(OR(S96=0.5, T96=0.17),(((R96*U96)+#REF!)*#REF!)*#REF!,0)</f>
        <v>#REF!</v>
      </c>
      <c r="W96" s="205" t="e">
        <f>IF(V96=0, 0,#REF!- V96)</f>
        <v>#REF!</v>
      </c>
      <c r="X96" s="210" t="e">
        <f>IF(W96=0, "-",W96/#REF!)</f>
        <v>#REF!</v>
      </c>
      <c r="Y96" s="205" t="e">
        <f>IF(V96=0,#REF!, V96)</f>
        <v>#REF!</v>
      </c>
      <c r="Z96" s="272" t="e">
        <f>SUM(Y96:Y97)</f>
        <v>#REF!</v>
      </c>
      <c r="AA96" s="268" t="str">
        <f>IF(AC96=1, (Z96/#REF!), "-")</f>
        <v>-</v>
      </c>
      <c r="AB96" s="254" t="s">
        <v>1040</v>
      </c>
      <c r="AC96" s="249"/>
      <c r="AD96" s="232">
        <v>0.75</v>
      </c>
      <c r="AE96" s="53">
        <v>20279.616000000002</v>
      </c>
      <c r="AF96" s="53">
        <v>15209.712000000003</v>
      </c>
    </row>
    <row r="97" spans="1:32" s="11" customFormat="1" ht="12" customHeight="1" thickBot="1">
      <c r="A97" s="294"/>
      <c r="B97" s="300"/>
      <c r="C97" s="301"/>
      <c r="D97" s="301"/>
      <c r="E97" s="255"/>
      <c r="F97" s="255"/>
      <c r="G97" s="255"/>
      <c r="H97" s="301"/>
      <c r="I97" s="306"/>
      <c r="J97" s="68" t="s">
        <v>1043</v>
      </c>
      <c r="K97" s="131" t="s">
        <v>159</v>
      </c>
      <c r="L97" s="229">
        <v>11</v>
      </c>
      <c r="M97" s="296"/>
      <c r="N97" s="253"/>
      <c r="O97" s="57">
        <f>316*0.84</f>
        <v>265.44</v>
      </c>
      <c r="P97" s="143">
        <v>1</v>
      </c>
      <c r="Q97" s="38" t="s">
        <v>9</v>
      </c>
      <c r="R97" s="65">
        <v>5.28</v>
      </c>
      <c r="S97" s="203" t="e">
        <f>IF(AND(K97="Seznanjanje z IO",#REF!= 2), 0.5)</f>
        <v>#REF!</v>
      </c>
      <c r="T97" s="203" t="e">
        <f>IF(AND(K97="Seznanjanje z IO",#REF!= 0.5), 0.17)</f>
        <v>#REF!</v>
      </c>
      <c r="U97" s="176" t="e">
        <f t="shared" si="1"/>
        <v>#REF!</v>
      </c>
      <c r="V97" s="205" t="e">
        <f>IF(OR(S97=0.5, T97=0.17),(((R97*U97)+#REF!)*#REF!)*#REF!,0)</f>
        <v>#REF!</v>
      </c>
      <c r="W97" s="205" t="e">
        <f>IF(V97=0, 0,#REF!- V97)</f>
        <v>#REF!</v>
      </c>
      <c r="X97" s="210" t="e">
        <f>IF(W97=0, "-",W97/#REF!)</f>
        <v>#REF!</v>
      </c>
      <c r="Y97" s="205" t="e">
        <f>IF(V97=0,#REF!, V97)</f>
        <v>#REF!</v>
      </c>
      <c r="Z97" s="274"/>
      <c r="AA97" s="270" t="str">
        <f>IF(AC97=1, (Z97/#REF!), "-")</f>
        <v>-</v>
      </c>
      <c r="AB97" s="255"/>
      <c r="AC97" s="251"/>
      <c r="AD97" s="234">
        <v>0.75</v>
      </c>
      <c r="AE97" s="231"/>
      <c r="AF97" s="231"/>
    </row>
    <row r="98" spans="1:32" s="11" customFormat="1" ht="12" customHeight="1" thickTop="1">
      <c r="A98" s="293" t="s">
        <v>967</v>
      </c>
      <c r="B98" s="299" t="s">
        <v>105</v>
      </c>
      <c r="C98" s="299" t="s">
        <v>156</v>
      </c>
      <c r="D98" s="299"/>
      <c r="E98" s="254" t="s">
        <v>971</v>
      </c>
      <c r="F98" s="254" t="s">
        <v>972</v>
      </c>
      <c r="G98" s="254" t="s">
        <v>1041</v>
      </c>
      <c r="H98" s="299" t="s">
        <v>157</v>
      </c>
      <c r="I98" s="305">
        <v>12</v>
      </c>
      <c r="J98" s="58" t="s">
        <v>1044</v>
      </c>
      <c r="K98" s="80" t="s">
        <v>7</v>
      </c>
      <c r="L98" s="228">
        <v>1</v>
      </c>
      <c r="M98" s="295" t="s">
        <v>158</v>
      </c>
      <c r="N98" s="252"/>
      <c r="O98" s="35">
        <f>316*0.16</f>
        <v>50.56</v>
      </c>
      <c r="P98" s="141">
        <v>1</v>
      </c>
      <c r="Q98" s="31" t="s">
        <v>9</v>
      </c>
      <c r="R98" s="34">
        <v>9.3699999999999992</v>
      </c>
      <c r="S98" s="203">
        <v>0.5</v>
      </c>
      <c r="T98" s="203" t="e">
        <f>IF(AND(K98="Seznanjanje z IO",#REF!= 0.5), 0.17)</f>
        <v>#REF!</v>
      </c>
      <c r="U98" s="176" t="e">
        <f t="shared" si="1"/>
        <v>#REF!</v>
      </c>
      <c r="V98" s="205" t="e">
        <f>IF(OR(S98=0.5, T98=0.17),(((R98*U98)+#REF!)*#REF!)*#REF!,0)</f>
        <v>#REF!</v>
      </c>
      <c r="W98" s="205" t="e">
        <f>IF(V98=0, 0,#REF!- V98)</f>
        <v>#REF!</v>
      </c>
      <c r="X98" s="210" t="e">
        <f>IF(W98=0, "-",W98/#REF!)</f>
        <v>#REF!</v>
      </c>
      <c r="Y98" s="205" t="e">
        <f>IF(V98=0,#REF!, V98)</f>
        <v>#REF!</v>
      </c>
      <c r="Z98" s="272" t="e">
        <f>SUM(Y98:Y99)</f>
        <v>#REF!</v>
      </c>
      <c r="AA98" s="268" t="str">
        <f>IF(AC98=1, (Z98/#REF!), "-")</f>
        <v>-</v>
      </c>
      <c r="AB98" s="254" t="s">
        <v>1041</v>
      </c>
      <c r="AC98" s="249"/>
      <c r="AD98" s="232">
        <v>0.75</v>
      </c>
      <c r="AE98" s="53">
        <v>4659.8624</v>
      </c>
      <c r="AF98" s="53">
        <v>3494.8968</v>
      </c>
    </row>
    <row r="99" spans="1:32" s="11" customFormat="1" ht="12" customHeight="1" thickBot="1">
      <c r="A99" s="294"/>
      <c r="B99" s="300"/>
      <c r="C99" s="301"/>
      <c r="D99" s="301"/>
      <c r="E99" s="255"/>
      <c r="F99" s="255"/>
      <c r="G99" s="255"/>
      <c r="H99" s="301"/>
      <c r="I99" s="306"/>
      <c r="J99" s="68" t="s">
        <v>1045</v>
      </c>
      <c r="K99" s="131" t="s">
        <v>159</v>
      </c>
      <c r="L99" s="229">
        <v>11</v>
      </c>
      <c r="M99" s="296"/>
      <c r="N99" s="253"/>
      <c r="O99" s="57">
        <f>316*0.16</f>
        <v>50.56</v>
      </c>
      <c r="P99" s="143">
        <v>1</v>
      </c>
      <c r="Q99" s="38" t="s">
        <v>9</v>
      </c>
      <c r="R99" s="65">
        <v>9.3699999999999992</v>
      </c>
      <c r="S99" s="203" t="e">
        <f>IF(AND(K99="Seznanjanje z IO",#REF!= 2), 0.5)</f>
        <v>#REF!</v>
      </c>
      <c r="T99" s="203" t="e">
        <f>IF(AND(K99="Seznanjanje z IO",#REF!= 0.5), 0.17)</f>
        <v>#REF!</v>
      </c>
      <c r="U99" s="176" t="e">
        <f t="shared" si="1"/>
        <v>#REF!</v>
      </c>
      <c r="V99" s="205" t="e">
        <f>IF(OR(S99=0.5, T99=0.17),(((R99*U99)+#REF!)*#REF!)*#REF!,0)</f>
        <v>#REF!</v>
      </c>
      <c r="W99" s="205" t="e">
        <f>IF(V99=0, 0,#REF!- V99)</f>
        <v>#REF!</v>
      </c>
      <c r="X99" s="210" t="e">
        <f>IF(W99=0, "-",W99/#REF!)</f>
        <v>#REF!</v>
      </c>
      <c r="Y99" s="205" t="e">
        <f>IF(V99=0,#REF!, V99)</f>
        <v>#REF!</v>
      </c>
      <c r="Z99" s="274"/>
      <c r="AA99" s="270" t="str">
        <f>IF(AC99=1, (Z99/#REF!), "-")</f>
        <v>-</v>
      </c>
      <c r="AB99" s="255"/>
      <c r="AC99" s="251"/>
      <c r="AD99" s="234">
        <v>0.75</v>
      </c>
      <c r="AE99" s="231"/>
      <c r="AF99" s="231"/>
    </row>
    <row r="100" spans="1:32" s="11" customFormat="1" ht="12" customHeight="1" thickTop="1">
      <c r="A100" s="293" t="s">
        <v>967</v>
      </c>
      <c r="B100" s="299"/>
      <c r="C100" s="299" t="s">
        <v>160</v>
      </c>
      <c r="D100" s="299"/>
      <c r="E100" s="254" t="s">
        <v>971</v>
      </c>
      <c r="F100" s="254" t="s">
        <v>972</v>
      </c>
      <c r="G100" s="254" t="s">
        <v>1046</v>
      </c>
      <c r="H100" s="299" t="s">
        <v>162</v>
      </c>
      <c r="I100" s="305">
        <v>12</v>
      </c>
      <c r="J100" s="58" t="s">
        <v>1048</v>
      </c>
      <c r="K100" s="59" t="s">
        <v>7</v>
      </c>
      <c r="L100" s="228">
        <v>1</v>
      </c>
      <c r="M100" s="295" t="s">
        <v>164</v>
      </c>
      <c r="N100" s="309"/>
      <c r="O100" s="51">
        <v>15656</v>
      </c>
      <c r="P100" s="141">
        <v>1</v>
      </c>
      <c r="Q100" s="31" t="s">
        <v>9</v>
      </c>
      <c r="R100" s="34">
        <v>5.28</v>
      </c>
      <c r="S100" s="203" t="e">
        <f>IF(AND(K100="Seznanjanje z IO",#REF!= 2), 0.5)</f>
        <v>#REF!</v>
      </c>
      <c r="T100" s="203" t="e">
        <f>IF(AND(K100="Seznanjanje z IO",#REF!= 0.5), 0.17)</f>
        <v>#REF!</v>
      </c>
      <c r="U100" s="176" t="e">
        <f t="shared" si="1"/>
        <v>#REF!</v>
      </c>
      <c r="V100" s="205" t="e">
        <f>IF(OR(S100=0.5, T100=0.17),(((R100*U100)+#REF!)*#REF!)*#REF!,0)</f>
        <v>#REF!</v>
      </c>
      <c r="W100" s="205" t="e">
        <f>IF(V100=0, 0,#REF!- V100)</f>
        <v>#REF!</v>
      </c>
      <c r="X100" s="210" t="e">
        <f>IF(W100=0, "-",W100/#REF!)</f>
        <v>#REF!</v>
      </c>
      <c r="Y100" s="205" t="e">
        <f>IF(V100=0,#REF!, V100)</f>
        <v>#REF!</v>
      </c>
      <c r="Z100" s="272" t="e">
        <f>SUM(Y100:Y103)</f>
        <v>#REF!</v>
      </c>
      <c r="AA100" s="268" t="str">
        <f>IF(AC100=1, (Z100/#REF!), "-")</f>
        <v>-</v>
      </c>
      <c r="AB100" s="254" t="s">
        <v>1046</v>
      </c>
      <c r="AC100" s="249"/>
      <c r="AD100" s="232">
        <v>0.5</v>
      </c>
      <c r="AE100" s="53">
        <v>277853.51499360002</v>
      </c>
      <c r="AF100" s="53">
        <v>138926.75749680001</v>
      </c>
    </row>
    <row r="101" spans="1:32" s="11" customFormat="1" ht="12" customHeight="1">
      <c r="A101" s="294"/>
      <c r="B101" s="301"/>
      <c r="C101" s="301"/>
      <c r="D101" s="301"/>
      <c r="E101" s="255"/>
      <c r="F101" s="255"/>
      <c r="G101" s="255"/>
      <c r="H101" s="301"/>
      <c r="I101" s="306"/>
      <c r="J101" s="17" t="s">
        <v>1049</v>
      </c>
      <c r="K101" s="62" t="s">
        <v>166</v>
      </c>
      <c r="L101" s="17">
        <v>6</v>
      </c>
      <c r="M101" s="296"/>
      <c r="N101" s="310"/>
      <c r="O101" s="37">
        <v>15656</v>
      </c>
      <c r="P101" s="142">
        <v>1</v>
      </c>
      <c r="Q101" s="38" t="s">
        <v>9</v>
      </c>
      <c r="R101" s="78">
        <v>5.28</v>
      </c>
      <c r="S101" s="203" t="e">
        <f>IF(AND(K101="Seznanjanje z IO",#REF!= 2), 0.5)</f>
        <v>#REF!</v>
      </c>
      <c r="T101" s="203" t="e">
        <f>IF(AND(K101="Seznanjanje z IO",#REF!= 0.5), 0.17)</f>
        <v>#REF!</v>
      </c>
      <c r="U101" s="176" t="e">
        <f t="shared" si="1"/>
        <v>#REF!</v>
      </c>
      <c r="V101" s="205" t="e">
        <f>IF(OR(S101=0.5, T101=0.17),(((R101*U101)+#REF!)*#REF!)*#REF!,0)</f>
        <v>#REF!</v>
      </c>
      <c r="W101" s="205" t="e">
        <f>IF(V101=0, 0,#REF!- V101)</f>
        <v>#REF!</v>
      </c>
      <c r="X101" s="210" t="e">
        <f>IF(W101=0, "-",W101/#REF!)</f>
        <v>#REF!</v>
      </c>
      <c r="Y101" s="205" t="e">
        <f>IF(V101=0,#REF!, V101)</f>
        <v>#REF!</v>
      </c>
      <c r="Z101" s="273"/>
      <c r="AA101" s="269" t="str">
        <f>IF(AC101=1, (Z101/#REF!), "-")</f>
        <v>-</v>
      </c>
      <c r="AB101" s="255"/>
      <c r="AC101" s="250"/>
      <c r="AD101" s="233">
        <v>0.5</v>
      </c>
      <c r="AE101" s="65"/>
      <c r="AF101" s="65"/>
    </row>
    <row r="102" spans="1:32" s="11" customFormat="1" ht="12" customHeight="1">
      <c r="A102" s="294"/>
      <c r="B102" s="301"/>
      <c r="C102" s="301"/>
      <c r="D102" s="301"/>
      <c r="E102" s="255"/>
      <c r="F102" s="255"/>
      <c r="G102" s="255"/>
      <c r="H102" s="301"/>
      <c r="I102" s="306"/>
      <c r="J102" s="20" t="s">
        <v>1050</v>
      </c>
      <c r="K102" s="66" t="s">
        <v>168</v>
      </c>
      <c r="L102" s="17">
        <v>9</v>
      </c>
      <c r="M102" s="296"/>
      <c r="N102" s="310"/>
      <c r="O102" s="37">
        <v>15656</v>
      </c>
      <c r="P102" s="142">
        <v>1</v>
      </c>
      <c r="Q102" s="38" t="s">
        <v>9</v>
      </c>
      <c r="R102" s="78">
        <v>5.28</v>
      </c>
      <c r="S102" s="203" t="e">
        <f>IF(AND(K102="Seznanjanje z IO",#REF!= 2), 0.5)</f>
        <v>#REF!</v>
      </c>
      <c r="T102" s="203" t="e">
        <f>IF(AND(K102="Seznanjanje z IO",#REF!= 0.5), 0.17)</f>
        <v>#REF!</v>
      </c>
      <c r="U102" s="176" t="e">
        <f t="shared" si="1"/>
        <v>#REF!</v>
      </c>
      <c r="V102" s="205" t="e">
        <f>IF(OR(S102=0.5, T102=0.17),(((R102*U102)+#REF!)*#REF!)*#REF!,0)</f>
        <v>#REF!</v>
      </c>
      <c r="W102" s="205" t="e">
        <f>IF(V102=0, 0,#REF!- V102)</f>
        <v>#REF!</v>
      </c>
      <c r="X102" s="210" t="e">
        <f>IF(W102=0, "-",W102/#REF!)</f>
        <v>#REF!</v>
      </c>
      <c r="Y102" s="205" t="e">
        <f>IF(V102=0,#REF!, V102)</f>
        <v>#REF!</v>
      </c>
      <c r="Z102" s="273"/>
      <c r="AA102" s="269" t="str">
        <f>IF(AC102=1, (Z102/#REF!), "-")</f>
        <v>-</v>
      </c>
      <c r="AB102" s="255"/>
      <c r="AC102" s="250"/>
      <c r="AD102" s="233">
        <v>0.5</v>
      </c>
      <c r="AE102" s="65"/>
      <c r="AF102" s="65"/>
    </row>
    <row r="103" spans="1:32" s="11" customFormat="1" ht="12" customHeight="1" thickBot="1">
      <c r="A103" s="294"/>
      <c r="B103" s="316"/>
      <c r="C103" s="300"/>
      <c r="D103" s="300"/>
      <c r="E103" s="256"/>
      <c r="F103" s="256"/>
      <c r="G103" s="256"/>
      <c r="H103" s="308"/>
      <c r="I103" s="307"/>
      <c r="J103" s="63" t="s">
        <v>1051</v>
      </c>
      <c r="K103" s="56" t="s">
        <v>141</v>
      </c>
      <c r="L103" s="229">
        <v>10</v>
      </c>
      <c r="M103" s="312"/>
      <c r="N103" s="311"/>
      <c r="O103" s="37">
        <v>15656</v>
      </c>
      <c r="P103" s="143">
        <v>1</v>
      </c>
      <c r="Q103" s="38" t="s">
        <v>9</v>
      </c>
      <c r="R103" s="65">
        <v>5.28</v>
      </c>
      <c r="S103" s="203" t="e">
        <f>IF(AND(K103="Seznanjanje z IO",#REF!= 2), 0.5)</f>
        <v>#REF!</v>
      </c>
      <c r="T103" s="203" t="e">
        <f>IF(AND(K103="Seznanjanje z IO",#REF!= 0.5), 0.17)</f>
        <v>#REF!</v>
      </c>
      <c r="U103" s="176" t="e">
        <f t="shared" si="1"/>
        <v>#REF!</v>
      </c>
      <c r="V103" s="205" t="e">
        <f>IF(OR(S103=0.5, T103=0.17),(((R103*U103)+#REF!)*#REF!)*#REF!,0)</f>
        <v>#REF!</v>
      </c>
      <c r="W103" s="205" t="e">
        <f>IF(V103=0, 0,#REF!- V103)</f>
        <v>#REF!</v>
      </c>
      <c r="X103" s="210" t="e">
        <f>IF(W103=0, "-",W103/#REF!)</f>
        <v>#REF!</v>
      </c>
      <c r="Y103" s="205" t="e">
        <f>IF(V103=0,#REF!, V103)</f>
        <v>#REF!</v>
      </c>
      <c r="Z103" s="274"/>
      <c r="AA103" s="270" t="str">
        <f>IF(AC103=1, (Z103/#REF!), "-")</f>
        <v>-</v>
      </c>
      <c r="AB103" s="256"/>
      <c r="AC103" s="251"/>
      <c r="AD103" s="234">
        <v>0.5</v>
      </c>
      <c r="AE103" s="231"/>
      <c r="AF103" s="231"/>
    </row>
    <row r="104" spans="1:32" s="11" customFormat="1" ht="12" customHeight="1" thickTop="1">
      <c r="A104" s="293" t="s">
        <v>967</v>
      </c>
      <c r="B104" s="299"/>
      <c r="C104" s="299" t="s">
        <v>160</v>
      </c>
      <c r="D104" s="299"/>
      <c r="E104" s="254" t="s">
        <v>971</v>
      </c>
      <c r="F104" s="254" t="s">
        <v>972</v>
      </c>
      <c r="G104" s="254" t="s">
        <v>1047</v>
      </c>
      <c r="H104" s="299" t="s">
        <v>162</v>
      </c>
      <c r="I104" s="305">
        <v>12</v>
      </c>
      <c r="J104" s="58" t="s">
        <v>1052</v>
      </c>
      <c r="K104" s="59" t="s">
        <v>7</v>
      </c>
      <c r="L104" s="228">
        <v>1</v>
      </c>
      <c r="M104" s="295" t="s">
        <v>164</v>
      </c>
      <c r="N104" s="309"/>
      <c r="O104" s="51">
        <v>2982</v>
      </c>
      <c r="P104" s="141">
        <v>1</v>
      </c>
      <c r="Q104" s="31" t="s">
        <v>9</v>
      </c>
      <c r="R104" s="34">
        <v>9.3699999999999992</v>
      </c>
      <c r="S104" s="203" t="e">
        <f>IF(AND(K104="Seznanjanje z IO",#REF!= 2), 0.5)</f>
        <v>#REF!</v>
      </c>
      <c r="T104" s="203" t="e">
        <f>IF(AND(K104="Seznanjanje z IO",#REF!= 0.5), 0.17)</f>
        <v>#REF!</v>
      </c>
      <c r="U104" s="176" t="e">
        <f t="shared" si="1"/>
        <v>#REF!</v>
      </c>
      <c r="V104" s="205" t="e">
        <f>IF(OR(S104=0.5, T104=0.17),(((R104*U104)+#REF!)*#REF!)*#REF!,0)</f>
        <v>#REF!</v>
      </c>
      <c r="W104" s="205" t="e">
        <f>IF(V104=0, 0,#REF!- V104)</f>
        <v>#REF!</v>
      </c>
      <c r="X104" s="210" t="e">
        <f>IF(W104=0, "-",W104/#REF!)</f>
        <v>#REF!</v>
      </c>
      <c r="Y104" s="205" t="e">
        <f>IF(V104=0,#REF!, V104)</f>
        <v>#REF!</v>
      </c>
      <c r="Z104" s="272" t="e">
        <f>SUM(Y104:Y107)</f>
        <v>#REF!</v>
      </c>
      <c r="AA104" s="268" t="str">
        <f>IF(AC104=1, (Z104/#REF!), "-")</f>
        <v>-</v>
      </c>
      <c r="AB104" s="254" t="s">
        <v>1047</v>
      </c>
      <c r="AC104" s="249"/>
      <c r="AD104" s="232">
        <v>0.5</v>
      </c>
      <c r="AE104" s="53">
        <v>49674.923905599993</v>
      </c>
      <c r="AF104" s="53">
        <v>24837.461952799997</v>
      </c>
    </row>
    <row r="105" spans="1:32" s="11" customFormat="1" ht="12" customHeight="1">
      <c r="A105" s="294"/>
      <c r="B105" s="301"/>
      <c r="C105" s="301"/>
      <c r="D105" s="301"/>
      <c r="E105" s="255"/>
      <c r="F105" s="255"/>
      <c r="G105" s="255"/>
      <c r="H105" s="301"/>
      <c r="I105" s="306"/>
      <c r="J105" s="17" t="s">
        <v>1053</v>
      </c>
      <c r="K105" s="62" t="s">
        <v>166</v>
      </c>
      <c r="L105" s="17">
        <v>6</v>
      </c>
      <c r="M105" s="296"/>
      <c r="N105" s="310"/>
      <c r="O105" s="37">
        <v>2982</v>
      </c>
      <c r="P105" s="142">
        <v>1</v>
      </c>
      <c r="Q105" s="38" t="s">
        <v>9</v>
      </c>
      <c r="R105" s="78">
        <v>9.3699999999999992</v>
      </c>
      <c r="S105" s="203" t="e">
        <f>IF(AND(K105="Seznanjanje z IO",#REF!= 2), 0.5)</f>
        <v>#REF!</v>
      </c>
      <c r="T105" s="203" t="e">
        <f>IF(AND(K105="Seznanjanje z IO",#REF!= 0.5), 0.17)</f>
        <v>#REF!</v>
      </c>
      <c r="U105" s="176" t="e">
        <f t="shared" si="1"/>
        <v>#REF!</v>
      </c>
      <c r="V105" s="205" t="e">
        <f>IF(OR(S105=0.5, T105=0.17),(((R105*U105)+#REF!)*#REF!)*#REF!,0)</f>
        <v>#REF!</v>
      </c>
      <c r="W105" s="205" t="e">
        <f>IF(V105=0, 0,#REF!- V105)</f>
        <v>#REF!</v>
      </c>
      <c r="X105" s="210" t="e">
        <f>IF(W105=0, "-",W105/#REF!)</f>
        <v>#REF!</v>
      </c>
      <c r="Y105" s="205" t="e">
        <f>IF(V105=0,#REF!, V105)</f>
        <v>#REF!</v>
      </c>
      <c r="Z105" s="273"/>
      <c r="AA105" s="269" t="str">
        <f>IF(AC105=1, (Z105/#REF!), "-")</f>
        <v>-</v>
      </c>
      <c r="AB105" s="255"/>
      <c r="AC105" s="250"/>
      <c r="AD105" s="233">
        <v>0.5</v>
      </c>
      <c r="AE105" s="65"/>
      <c r="AF105" s="65"/>
    </row>
    <row r="106" spans="1:32" s="11" customFormat="1" ht="12" customHeight="1">
      <c r="A106" s="294"/>
      <c r="B106" s="301"/>
      <c r="C106" s="301"/>
      <c r="D106" s="301"/>
      <c r="E106" s="255"/>
      <c r="F106" s="255"/>
      <c r="G106" s="255"/>
      <c r="H106" s="301"/>
      <c r="I106" s="306"/>
      <c r="J106" s="20" t="s">
        <v>1054</v>
      </c>
      <c r="K106" s="66" t="s">
        <v>168</v>
      </c>
      <c r="L106" s="17">
        <v>9</v>
      </c>
      <c r="M106" s="296"/>
      <c r="N106" s="310"/>
      <c r="O106" s="37">
        <v>2982</v>
      </c>
      <c r="P106" s="142">
        <v>1</v>
      </c>
      <c r="Q106" s="38" t="s">
        <v>9</v>
      </c>
      <c r="R106" s="78">
        <v>9.3699999999999992</v>
      </c>
      <c r="S106" s="203" t="e">
        <f>IF(AND(K106="Seznanjanje z IO",#REF!= 2), 0.5)</f>
        <v>#REF!</v>
      </c>
      <c r="T106" s="203" t="e">
        <f>IF(AND(K106="Seznanjanje z IO",#REF!= 0.5), 0.17)</f>
        <v>#REF!</v>
      </c>
      <c r="U106" s="176" t="e">
        <f t="shared" si="1"/>
        <v>#REF!</v>
      </c>
      <c r="V106" s="205" t="e">
        <f>IF(OR(S106=0.5, T106=0.17),(((R106*U106)+#REF!)*#REF!)*#REF!,0)</f>
        <v>#REF!</v>
      </c>
      <c r="W106" s="205" t="e">
        <f>IF(V106=0, 0,#REF!- V106)</f>
        <v>#REF!</v>
      </c>
      <c r="X106" s="210" t="e">
        <f>IF(W106=0, "-",W106/#REF!)</f>
        <v>#REF!</v>
      </c>
      <c r="Y106" s="205" t="e">
        <f>IF(V106=0,#REF!, V106)</f>
        <v>#REF!</v>
      </c>
      <c r="Z106" s="273"/>
      <c r="AA106" s="269" t="str">
        <f>IF(AC106=1, (Z106/#REF!), "-")</f>
        <v>-</v>
      </c>
      <c r="AB106" s="255"/>
      <c r="AC106" s="250"/>
      <c r="AD106" s="238">
        <v>0.5</v>
      </c>
      <c r="AE106" s="65"/>
      <c r="AF106" s="65"/>
    </row>
    <row r="107" spans="1:32" s="11" customFormat="1" ht="12" customHeight="1" thickBot="1">
      <c r="A107" s="294"/>
      <c r="B107" s="316"/>
      <c r="C107" s="300"/>
      <c r="D107" s="300"/>
      <c r="E107" s="256"/>
      <c r="F107" s="256"/>
      <c r="G107" s="256"/>
      <c r="H107" s="308"/>
      <c r="I107" s="307"/>
      <c r="J107" s="63" t="s">
        <v>1055</v>
      </c>
      <c r="K107" s="56" t="s">
        <v>141</v>
      </c>
      <c r="L107" s="229">
        <v>10</v>
      </c>
      <c r="M107" s="312"/>
      <c r="N107" s="311"/>
      <c r="O107" s="37">
        <v>2982</v>
      </c>
      <c r="P107" s="143">
        <v>1</v>
      </c>
      <c r="Q107" s="38" t="s">
        <v>9</v>
      </c>
      <c r="R107" s="65">
        <v>9.3699999999999992</v>
      </c>
      <c r="S107" s="203" t="e">
        <f>IF(AND(K107="Seznanjanje z IO",#REF!= 2), 0.5)</f>
        <v>#REF!</v>
      </c>
      <c r="T107" s="203" t="e">
        <f>IF(AND(K107="Seznanjanje z IO",#REF!= 0.5), 0.17)</f>
        <v>#REF!</v>
      </c>
      <c r="U107" s="176" t="e">
        <f t="shared" si="1"/>
        <v>#REF!</v>
      </c>
      <c r="V107" s="205" t="e">
        <f>IF(OR(S107=0.5, T107=0.17),(((R107*U107)+#REF!)*#REF!)*#REF!,0)</f>
        <v>#REF!</v>
      </c>
      <c r="W107" s="205" t="e">
        <f>IF(V107=0, 0,#REF!- V107)</f>
        <v>#REF!</v>
      </c>
      <c r="X107" s="210" t="e">
        <f>IF(W107=0, "-",W107/#REF!)</f>
        <v>#REF!</v>
      </c>
      <c r="Y107" s="205" t="e">
        <f>IF(V107=0,#REF!, V107)</f>
        <v>#REF!</v>
      </c>
      <c r="Z107" s="274"/>
      <c r="AA107" s="270" t="str">
        <f>IF(AC107=1, (Z107/#REF!), "-")</f>
        <v>-</v>
      </c>
      <c r="AB107" s="256"/>
      <c r="AC107" s="251"/>
      <c r="AD107" s="234">
        <v>0.5</v>
      </c>
      <c r="AE107" s="231"/>
      <c r="AF107" s="231"/>
    </row>
    <row r="108" spans="1:32" s="11" customFormat="1" ht="12" customHeight="1" thickTop="1">
      <c r="A108" s="293" t="s">
        <v>967</v>
      </c>
      <c r="B108" s="356" t="s">
        <v>2</v>
      </c>
      <c r="C108" s="299" t="s">
        <v>171</v>
      </c>
      <c r="D108" s="299"/>
      <c r="E108" s="254" t="s">
        <v>971</v>
      </c>
      <c r="F108" s="254" t="s">
        <v>972</v>
      </c>
      <c r="G108" s="254" t="s">
        <v>161</v>
      </c>
      <c r="H108" s="299" t="s">
        <v>173</v>
      </c>
      <c r="I108" s="305">
        <v>11</v>
      </c>
      <c r="J108" s="58" t="s">
        <v>163</v>
      </c>
      <c r="K108" s="59" t="s">
        <v>7</v>
      </c>
      <c r="L108" s="228">
        <v>1</v>
      </c>
      <c r="M108" s="295" t="s">
        <v>175</v>
      </c>
      <c r="N108" s="309"/>
      <c r="O108" s="35">
        <v>7827</v>
      </c>
      <c r="P108" s="141">
        <v>1</v>
      </c>
      <c r="Q108" s="31" t="s">
        <v>9</v>
      </c>
      <c r="R108" s="34">
        <v>9.3699999999999992</v>
      </c>
      <c r="S108" s="203" t="e">
        <f>IF(AND(K108="Seznanjanje z IO",#REF!= 2), 0.5)</f>
        <v>#REF!</v>
      </c>
      <c r="T108" s="203" t="e">
        <f>IF(AND(K108="Seznanjanje z IO",#REF!= 0.5), 0.17)</f>
        <v>#REF!</v>
      </c>
      <c r="U108" s="176" t="e">
        <f t="shared" si="1"/>
        <v>#REF!</v>
      </c>
      <c r="V108" s="205" t="e">
        <f>IF(OR(S108=0.5, T108=0.17),(((R108*U108)+#REF!)*#REF!)*#REF!,0)</f>
        <v>#REF!</v>
      </c>
      <c r="W108" s="205" t="e">
        <f>IF(V108=0, 0,#REF!- V108)</f>
        <v>#REF!</v>
      </c>
      <c r="X108" s="210" t="e">
        <f>IF(W108=0, "-",W108/#REF!)</f>
        <v>#REF!</v>
      </c>
      <c r="Y108" s="205" t="e">
        <f>IF(V108=0,#REF!, V108)</f>
        <v>#REF!</v>
      </c>
      <c r="Z108" s="272" t="e">
        <f>SUM(Y108:Y112)</f>
        <v>#REF!</v>
      </c>
      <c r="AA108" s="268" t="str">
        <f>IF(AC108=1, (Z108/#REF!), "-")</f>
        <v>-</v>
      </c>
      <c r="AB108" s="254" t="s">
        <v>161</v>
      </c>
      <c r="AC108" s="249"/>
      <c r="AD108" s="232">
        <v>0.75</v>
      </c>
      <c r="AE108" s="53">
        <v>6319480.665</v>
      </c>
      <c r="AF108" s="53">
        <v>4739610.4987499993</v>
      </c>
    </row>
    <row r="109" spans="1:32" s="11" customFormat="1" ht="12" customHeight="1">
      <c r="A109" s="294"/>
      <c r="B109" s="300"/>
      <c r="C109" s="301"/>
      <c r="D109" s="301"/>
      <c r="E109" s="255"/>
      <c r="F109" s="255"/>
      <c r="G109" s="255"/>
      <c r="H109" s="301"/>
      <c r="I109" s="306"/>
      <c r="J109" s="17" t="s">
        <v>165</v>
      </c>
      <c r="K109" s="62" t="s">
        <v>177</v>
      </c>
      <c r="L109" s="17">
        <v>8</v>
      </c>
      <c r="M109" s="296"/>
      <c r="N109" s="310"/>
      <c r="O109" s="41">
        <v>7827</v>
      </c>
      <c r="P109" s="142">
        <v>1</v>
      </c>
      <c r="Q109" s="38" t="s">
        <v>9</v>
      </c>
      <c r="R109" s="78">
        <v>9.3699999999999992</v>
      </c>
      <c r="S109" s="203" t="e">
        <f>IF(AND(K109="Seznanjanje z IO",#REF!= 2), 0.5)</f>
        <v>#REF!</v>
      </c>
      <c r="T109" s="203" t="e">
        <f>IF(AND(K109="Seznanjanje z IO",#REF!= 0.5), 0.17)</f>
        <v>#REF!</v>
      </c>
      <c r="U109" s="176" t="e">
        <f t="shared" si="1"/>
        <v>#REF!</v>
      </c>
      <c r="V109" s="205" t="e">
        <f>IF(OR(S109=0.5, T109=0.17),(((R109*U109)+#REF!)*#REF!)*#REF!,0)</f>
        <v>#REF!</v>
      </c>
      <c r="W109" s="205" t="e">
        <f>IF(V109=0, 0,#REF!- V109)</f>
        <v>#REF!</v>
      </c>
      <c r="X109" s="210" t="e">
        <f>IF(W109=0, "-",W109/#REF!)</f>
        <v>#REF!</v>
      </c>
      <c r="Y109" s="205" t="e">
        <f>IF(V109=0,#REF!, V109)</f>
        <v>#REF!</v>
      </c>
      <c r="Z109" s="273"/>
      <c r="AA109" s="269" t="str">
        <f>IF(AC109=1, (Z109/#REF!), "-")</f>
        <v>-</v>
      </c>
      <c r="AB109" s="255"/>
      <c r="AC109" s="250"/>
      <c r="AD109" s="233">
        <v>0.75</v>
      </c>
      <c r="AE109" s="65"/>
      <c r="AF109" s="65"/>
    </row>
    <row r="110" spans="1:32" s="11" customFormat="1" ht="11.25" customHeight="1">
      <c r="A110" s="294"/>
      <c r="B110" s="300"/>
      <c r="C110" s="301"/>
      <c r="D110" s="301"/>
      <c r="E110" s="255"/>
      <c r="F110" s="255"/>
      <c r="G110" s="255"/>
      <c r="H110" s="301"/>
      <c r="I110" s="306"/>
      <c r="J110" s="20" t="s">
        <v>167</v>
      </c>
      <c r="K110" s="66" t="s">
        <v>180</v>
      </c>
      <c r="L110" s="17">
        <v>8</v>
      </c>
      <c r="M110" s="296"/>
      <c r="N110" s="310"/>
      <c r="O110" s="41">
        <v>7827</v>
      </c>
      <c r="P110" s="142">
        <v>1</v>
      </c>
      <c r="Q110" s="38" t="s">
        <v>9</v>
      </c>
      <c r="R110" s="78">
        <v>9.3699999999999992</v>
      </c>
      <c r="S110" s="203" t="e">
        <f>IF(AND(K110="Seznanjanje z IO",#REF!= 2), 0.5)</f>
        <v>#REF!</v>
      </c>
      <c r="T110" s="203" t="e">
        <f>IF(AND(K110="Seznanjanje z IO",#REF!= 0.5), 0.17)</f>
        <v>#REF!</v>
      </c>
      <c r="U110" s="176" t="e">
        <f t="shared" si="1"/>
        <v>#REF!</v>
      </c>
      <c r="V110" s="205" t="e">
        <f>IF(OR(S110=0.5, T110=0.17),(((R110*U110)+#REF!)*#REF!)*#REF!,0)</f>
        <v>#REF!</v>
      </c>
      <c r="W110" s="205" t="e">
        <f>IF(V110=0, 0,#REF!- V110)</f>
        <v>#REF!</v>
      </c>
      <c r="X110" s="210" t="e">
        <f>IF(W110=0, "-",W110/#REF!)</f>
        <v>#REF!</v>
      </c>
      <c r="Y110" s="205" t="e">
        <f>IF(V110=0,#REF!, V110)</f>
        <v>#REF!</v>
      </c>
      <c r="Z110" s="273"/>
      <c r="AA110" s="269" t="str">
        <f>IF(AC110=1, (Z110/#REF!), "-")</f>
        <v>-</v>
      </c>
      <c r="AB110" s="255"/>
      <c r="AC110" s="250"/>
      <c r="AD110" s="238">
        <v>0.75</v>
      </c>
      <c r="AE110" s="65"/>
      <c r="AF110" s="65"/>
    </row>
    <row r="111" spans="1:32" s="11" customFormat="1" ht="12" customHeight="1">
      <c r="A111" s="294"/>
      <c r="B111" s="300"/>
      <c r="C111" s="300"/>
      <c r="D111" s="300"/>
      <c r="E111" s="256"/>
      <c r="F111" s="256"/>
      <c r="G111" s="256"/>
      <c r="H111" s="308"/>
      <c r="I111" s="307"/>
      <c r="J111" s="20" t="s">
        <v>170</v>
      </c>
      <c r="K111" s="56" t="s">
        <v>181</v>
      </c>
      <c r="L111" s="17">
        <v>8</v>
      </c>
      <c r="M111" s="296"/>
      <c r="N111" s="310"/>
      <c r="O111" s="41">
        <v>7827</v>
      </c>
      <c r="P111" s="142">
        <v>1</v>
      </c>
      <c r="Q111" s="38" t="s">
        <v>9</v>
      </c>
      <c r="R111" s="78">
        <v>9.3699999999999992</v>
      </c>
      <c r="S111" s="203" t="e">
        <f>IF(AND(K111="Seznanjanje z IO",#REF!= 2), 0.5)</f>
        <v>#REF!</v>
      </c>
      <c r="T111" s="203" t="e">
        <f>IF(AND(K111="Seznanjanje z IO",#REF!= 0.5), 0.17)</f>
        <v>#REF!</v>
      </c>
      <c r="U111" s="176" t="e">
        <f t="shared" si="1"/>
        <v>#REF!</v>
      </c>
      <c r="V111" s="205" t="e">
        <f>IF(OR(S111=0.5, T111=0.17),(((R111*U111)+#REF!)*#REF!)*#REF!,0)</f>
        <v>#REF!</v>
      </c>
      <c r="W111" s="205" t="e">
        <f>IF(V111=0, 0,#REF!- V111)</f>
        <v>#REF!</v>
      </c>
      <c r="X111" s="210" t="e">
        <f>IF(W111=0, "-",W111/#REF!)</f>
        <v>#REF!</v>
      </c>
      <c r="Y111" s="205" t="e">
        <f>IF(V111=0,#REF!, V111)</f>
        <v>#REF!</v>
      </c>
      <c r="Z111" s="273"/>
      <c r="AA111" s="269" t="str">
        <f>IF(AC111=1, (Z111/#REF!), "-")</f>
        <v>-</v>
      </c>
      <c r="AB111" s="256"/>
      <c r="AC111" s="250"/>
      <c r="AD111" s="233">
        <v>0.75</v>
      </c>
      <c r="AE111" s="65"/>
      <c r="AF111" s="65"/>
    </row>
    <row r="112" spans="1:32" s="11" customFormat="1" ht="12" customHeight="1" thickBot="1">
      <c r="A112" s="318"/>
      <c r="B112" s="300"/>
      <c r="C112" s="300"/>
      <c r="D112" s="300"/>
      <c r="E112" s="256"/>
      <c r="F112" s="256"/>
      <c r="G112" s="256"/>
      <c r="H112" s="308"/>
      <c r="I112" s="307"/>
      <c r="J112" s="63" t="s">
        <v>859</v>
      </c>
      <c r="K112" s="67" t="s">
        <v>182</v>
      </c>
      <c r="L112" s="229">
        <v>8</v>
      </c>
      <c r="M112" s="312"/>
      <c r="N112" s="311"/>
      <c r="O112" s="57">
        <v>7827</v>
      </c>
      <c r="P112" s="143">
        <v>1</v>
      </c>
      <c r="Q112" s="38" t="s">
        <v>9</v>
      </c>
      <c r="R112" s="65">
        <v>9.3699999999999992</v>
      </c>
      <c r="S112" s="203" t="e">
        <f>IF(AND(K112="Seznanjanje z IO",#REF!= 2), 0.5)</f>
        <v>#REF!</v>
      </c>
      <c r="T112" s="203" t="e">
        <f>IF(AND(K112="Seznanjanje z IO",#REF!= 0.5), 0.17)</f>
        <v>#REF!</v>
      </c>
      <c r="U112" s="176" t="e">
        <f t="shared" si="1"/>
        <v>#REF!</v>
      </c>
      <c r="V112" s="205" t="e">
        <f>IF(OR(S112=0.5, T112=0.17),(((R112*U112)+#REF!)*#REF!)*#REF!,0)</f>
        <v>#REF!</v>
      </c>
      <c r="W112" s="205" t="e">
        <f>IF(V112=0, 0,#REF!- V112)</f>
        <v>#REF!</v>
      </c>
      <c r="X112" s="210" t="e">
        <f>IF(W112=0, "-",W112/#REF!)</f>
        <v>#REF!</v>
      </c>
      <c r="Y112" s="205" t="e">
        <f>IF(V112=0,#REF!, V112)</f>
        <v>#REF!</v>
      </c>
      <c r="Z112" s="274"/>
      <c r="AA112" s="270" t="str">
        <f>IF(AC112=1, (Z112/#REF!), "-")</f>
        <v>-</v>
      </c>
      <c r="AB112" s="256"/>
      <c r="AC112" s="251"/>
      <c r="AD112" s="234">
        <v>0.75</v>
      </c>
      <c r="AE112" s="231"/>
      <c r="AF112" s="231"/>
    </row>
    <row r="113" spans="1:32" s="11" customFormat="1" ht="12" customHeight="1" thickTop="1">
      <c r="A113" s="293" t="s">
        <v>967</v>
      </c>
      <c r="B113" s="299"/>
      <c r="C113" s="299" t="s">
        <v>183</v>
      </c>
      <c r="D113" s="299"/>
      <c r="E113" s="254" t="s">
        <v>971</v>
      </c>
      <c r="F113" s="254" t="s">
        <v>972</v>
      </c>
      <c r="G113" s="254" t="s">
        <v>172</v>
      </c>
      <c r="H113" s="299" t="s">
        <v>185</v>
      </c>
      <c r="I113" s="305">
        <v>10</v>
      </c>
      <c r="J113" s="58" t="s">
        <v>174</v>
      </c>
      <c r="K113" s="59" t="s">
        <v>7</v>
      </c>
      <c r="L113" s="228">
        <v>1</v>
      </c>
      <c r="M113" s="295" t="s">
        <v>187</v>
      </c>
      <c r="N113" s="309"/>
      <c r="O113" s="51">
        <v>1763</v>
      </c>
      <c r="P113" s="141">
        <v>1</v>
      </c>
      <c r="Q113" s="31" t="s">
        <v>9</v>
      </c>
      <c r="R113" s="34">
        <v>5.28</v>
      </c>
      <c r="S113" s="203" t="e">
        <f>IF(AND(K113="Seznanjanje z IO",#REF!= 2), 0.5)</f>
        <v>#REF!</v>
      </c>
      <c r="T113" s="203" t="e">
        <f>IF(AND(K113="Seznanjanje z IO",#REF!= 0.5), 0.17)</f>
        <v>#REF!</v>
      </c>
      <c r="U113" s="176" t="e">
        <f t="shared" si="1"/>
        <v>#REF!</v>
      </c>
      <c r="V113" s="205" t="e">
        <f>IF(OR(S113=0.5, T113=0.17),(((R113*U113)+#REF!)*#REF!)*#REF!,0)</f>
        <v>#REF!</v>
      </c>
      <c r="W113" s="205" t="e">
        <f>IF(V113=0, 0,#REF!- V113)</f>
        <v>#REF!</v>
      </c>
      <c r="X113" s="210" t="e">
        <f>IF(W113=0, "-",W113/#REF!)</f>
        <v>#REF!</v>
      </c>
      <c r="Y113" s="205" t="e">
        <f>IF(V113=0,#REF!, V113)</f>
        <v>#REF!</v>
      </c>
      <c r="Z113" s="272" t="e">
        <f>SUM(Y113:Y115)</f>
        <v>#REF!</v>
      </c>
      <c r="AA113" s="268" t="str">
        <f>IF(AC113=1, (Z113/#REF!), "-")</f>
        <v>-</v>
      </c>
      <c r="AB113" s="254" t="s">
        <v>172</v>
      </c>
      <c r="AC113" s="249"/>
      <c r="AD113" s="235">
        <v>1</v>
      </c>
      <c r="AE113" s="53">
        <v>173945.20960000003</v>
      </c>
      <c r="AF113" s="53">
        <v>173945.20960000003</v>
      </c>
    </row>
    <row r="114" spans="1:32" s="11" customFormat="1" ht="12" customHeight="1">
      <c r="A114" s="294"/>
      <c r="B114" s="301"/>
      <c r="C114" s="301"/>
      <c r="D114" s="301"/>
      <c r="E114" s="255"/>
      <c r="F114" s="255"/>
      <c r="G114" s="255"/>
      <c r="H114" s="301"/>
      <c r="I114" s="306"/>
      <c r="J114" s="68" t="s">
        <v>176</v>
      </c>
      <c r="K114" s="64" t="s">
        <v>189</v>
      </c>
      <c r="L114" s="17">
        <v>3</v>
      </c>
      <c r="M114" s="339"/>
      <c r="N114" s="310"/>
      <c r="O114" s="37">
        <v>1763</v>
      </c>
      <c r="P114" s="139">
        <v>1</v>
      </c>
      <c r="Q114" s="38" t="s">
        <v>9</v>
      </c>
      <c r="R114" s="40">
        <v>5.28</v>
      </c>
      <c r="S114" s="203" t="e">
        <f>IF(AND(K114="Seznanjanje z IO",#REF!= 2), 0.5)</f>
        <v>#REF!</v>
      </c>
      <c r="T114" s="203" t="e">
        <f>IF(AND(K114="Seznanjanje z IO",#REF!= 0.5), 0.17)</f>
        <v>#REF!</v>
      </c>
      <c r="U114" s="176" t="e">
        <f t="shared" si="1"/>
        <v>#REF!</v>
      </c>
      <c r="V114" s="205" t="e">
        <f>IF(OR(S114=0.5, T114=0.17),(((R114*U114)+#REF!)*#REF!)*#REF!,0)</f>
        <v>#REF!</v>
      </c>
      <c r="W114" s="205" t="e">
        <f>IF(V114=0, 0,#REF!- V114)</f>
        <v>#REF!</v>
      </c>
      <c r="X114" s="210" t="e">
        <f>IF(W114=0, "-",W114/#REF!)</f>
        <v>#REF!</v>
      </c>
      <c r="Y114" s="205" t="e">
        <f>IF(V114=0,#REF!, V114)</f>
        <v>#REF!</v>
      </c>
      <c r="Z114" s="273"/>
      <c r="AA114" s="269" t="str">
        <f>IF(AC114=1, (Z114/#REF!), "-")</f>
        <v>-</v>
      </c>
      <c r="AB114" s="255"/>
      <c r="AC114" s="250"/>
      <c r="AD114" s="236">
        <v>1</v>
      </c>
      <c r="AE114" s="65"/>
      <c r="AF114" s="65"/>
    </row>
    <row r="115" spans="1:32" s="11" customFormat="1" ht="12" customHeight="1" thickBot="1">
      <c r="A115" s="294"/>
      <c r="B115" s="301"/>
      <c r="C115" s="301"/>
      <c r="D115" s="301"/>
      <c r="E115" s="255"/>
      <c r="F115" s="255"/>
      <c r="G115" s="255"/>
      <c r="H115" s="301"/>
      <c r="I115" s="306"/>
      <c r="J115" s="68" t="s">
        <v>179</v>
      </c>
      <c r="K115" s="67" t="s">
        <v>124</v>
      </c>
      <c r="L115" s="229">
        <v>10</v>
      </c>
      <c r="M115" s="355"/>
      <c r="N115" s="311"/>
      <c r="O115" s="46">
        <v>1763</v>
      </c>
      <c r="P115" s="140">
        <v>1</v>
      </c>
      <c r="Q115" s="38" t="s">
        <v>9</v>
      </c>
      <c r="R115" s="42">
        <v>5.28</v>
      </c>
      <c r="S115" s="203" t="e">
        <f>IF(AND(K115="Seznanjanje z IO",#REF!= 2), 0.5)</f>
        <v>#REF!</v>
      </c>
      <c r="T115" s="203" t="e">
        <f>IF(AND(K115="Seznanjanje z IO",#REF!= 0.5), 0.17)</f>
        <v>#REF!</v>
      </c>
      <c r="U115" s="176" t="e">
        <f t="shared" si="1"/>
        <v>#REF!</v>
      </c>
      <c r="V115" s="205" t="e">
        <f>IF(OR(S115=0.5, T115=0.17),(((R115*U115)+#REF!)*#REF!)*#REF!,0)</f>
        <v>#REF!</v>
      </c>
      <c r="W115" s="205" t="e">
        <f>IF(V115=0, 0,#REF!- V115)</f>
        <v>#REF!</v>
      </c>
      <c r="X115" s="210" t="e">
        <f>IF(W115=0, "-",W115/#REF!)</f>
        <v>#REF!</v>
      </c>
      <c r="Y115" s="205" t="e">
        <f>IF(V115=0,#REF!, V115)</f>
        <v>#REF!</v>
      </c>
      <c r="Z115" s="274"/>
      <c r="AA115" s="270" t="str">
        <f>IF(AC115=1, (Z115/#REF!), "-")</f>
        <v>-</v>
      </c>
      <c r="AB115" s="255"/>
      <c r="AC115" s="251"/>
      <c r="AD115" s="237">
        <v>1</v>
      </c>
      <c r="AE115" s="231"/>
      <c r="AF115" s="231"/>
    </row>
    <row r="116" spans="1:32" s="11" customFormat="1" ht="12" customHeight="1" thickTop="1">
      <c r="A116" s="293" t="s">
        <v>967</v>
      </c>
      <c r="B116" s="299"/>
      <c r="C116" s="299" t="s">
        <v>192</v>
      </c>
      <c r="D116" s="299"/>
      <c r="E116" s="254" t="s">
        <v>971</v>
      </c>
      <c r="F116" s="254" t="s">
        <v>972</v>
      </c>
      <c r="G116" s="254" t="s">
        <v>184</v>
      </c>
      <c r="H116" s="299" t="s">
        <v>194</v>
      </c>
      <c r="I116" s="305">
        <v>5</v>
      </c>
      <c r="J116" s="58" t="s">
        <v>186</v>
      </c>
      <c r="K116" s="59" t="s">
        <v>7</v>
      </c>
      <c r="L116" s="228">
        <v>1</v>
      </c>
      <c r="M116" s="295" t="s">
        <v>196</v>
      </c>
      <c r="N116" s="309"/>
      <c r="O116" s="51">
        <v>176</v>
      </c>
      <c r="P116" s="141">
        <v>1</v>
      </c>
      <c r="Q116" s="31" t="s">
        <v>9</v>
      </c>
      <c r="R116" s="34">
        <v>9.3699999999999992</v>
      </c>
      <c r="S116" s="203" t="e">
        <f>IF(AND(K116="Seznanjanje z IO",#REF!= 2), 0.5)</f>
        <v>#REF!</v>
      </c>
      <c r="T116" s="203" t="e">
        <f>IF(AND(K116="Seznanjanje z IO",#REF!= 0.5), 0.17)</f>
        <v>#REF!</v>
      </c>
      <c r="U116" s="176" t="e">
        <f t="shared" si="1"/>
        <v>#REF!</v>
      </c>
      <c r="V116" s="205" t="e">
        <f>IF(OR(S116=0.5, T116=0.17),(((R116*U116)+#REF!)*#REF!)*#REF!,0)</f>
        <v>#REF!</v>
      </c>
      <c r="W116" s="205" t="e">
        <f>IF(V116=0, 0,#REF!- V116)</f>
        <v>#REF!</v>
      </c>
      <c r="X116" s="210" t="e">
        <f>IF(W116=0, "-",W116/#REF!)</f>
        <v>#REF!</v>
      </c>
      <c r="Y116" s="205" t="e">
        <f>IF(V116=0,#REF!, V116)</f>
        <v>#REF!</v>
      </c>
      <c r="Z116" s="272" t="e">
        <f>SUM(Y116:Y118)</f>
        <v>#REF!</v>
      </c>
      <c r="AA116" s="268" t="str">
        <f>IF(AC116=1, (Z116/#REF!), "-")</f>
        <v>-</v>
      </c>
      <c r="AB116" s="254" t="s">
        <v>184</v>
      </c>
      <c r="AC116" s="249"/>
      <c r="AD116" s="232">
        <v>0.5</v>
      </c>
      <c r="AE116" s="53">
        <v>2650.2495199999994</v>
      </c>
      <c r="AF116" s="53">
        <v>1325.1247599999997</v>
      </c>
    </row>
    <row r="117" spans="1:32" s="11" customFormat="1" ht="12" customHeight="1">
      <c r="A117" s="294"/>
      <c r="B117" s="301"/>
      <c r="C117" s="301"/>
      <c r="D117" s="301"/>
      <c r="E117" s="255"/>
      <c r="F117" s="255"/>
      <c r="G117" s="255"/>
      <c r="H117" s="301"/>
      <c r="I117" s="306"/>
      <c r="J117" s="17" t="s">
        <v>188</v>
      </c>
      <c r="K117" s="62" t="s">
        <v>65</v>
      </c>
      <c r="L117" s="17">
        <v>5</v>
      </c>
      <c r="M117" s="339"/>
      <c r="N117" s="310"/>
      <c r="O117" s="37">
        <v>176</v>
      </c>
      <c r="P117" s="142">
        <v>1</v>
      </c>
      <c r="Q117" s="38" t="s">
        <v>9</v>
      </c>
      <c r="R117" s="78">
        <v>9.3699999999999992</v>
      </c>
      <c r="S117" s="203" t="e">
        <f>IF(AND(K117="Seznanjanje z IO",#REF!= 2), 0.5)</f>
        <v>#REF!</v>
      </c>
      <c r="T117" s="203" t="e">
        <f>IF(AND(K117="Seznanjanje z IO",#REF!= 0.5), 0.17)</f>
        <v>#REF!</v>
      </c>
      <c r="U117" s="176" t="e">
        <f t="shared" si="1"/>
        <v>#REF!</v>
      </c>
      <c r="V117" s="205" t="e">
        <f>IF(OR(S117=0.5, T117=0.17),(((R117*U117)+#REF!)*#REF!)*#REF!,0)</f>
        <v>#REF!</v>
      </c>
      <c r="W117" s="205" t="e">
        <f>IF(V117=0, 0,#REF!- V117)</f>
        <v>#REF!</v>
      </c>
      <c r="X117" s="210" t="e">
        <f>IF(W117=0, "-",W117/#REF!)</f>
        <v>#REF!</v>
      </c>
      <c r="Y117" s="205" t="e">
        <f>IF(V117=0,#REF!, V117)</f>
        <v>#REF!</v>
      </c>
      <c r="Z117" s="273"/>
      <c r="AA117" s="269" t="str">
        <f>IF(AC117=1, (Z117/#REF!), "-")</f>
        <v>-</v>
      </c>
      <c r="AB117" s="255"/>
      <c r="AC117" s="250"/>
      <c r="AD117" s="233">
        <v>0.5</v>
      </c>
      <c r="AE117" s="65"/>
      <c r="AF117" s="65"/>
    </row>
    <row r="118" spans="1:32" s="11" customFormat="1" ht="25.5" customHeight="1" thickBot="1">
      <c r="A118" s="294"/>
      <c r="B118" s="301"/>
      <c r="C118" s="301"/>
      <c r="D118" s="301"/>
      <c r="E118" s="255"/>
      <c r="F118" s="255"/>
      <c r="G118" s="255"/>
      <c r="H118" s="301"/>
      <c r="I118" s="306"/>
      <c r="J118" s="68" t="s">
        <v>190</v>
      </c>
      <c r="K118" s="67" t="s">
        <v>14</v>
      </c>
      <c r="L118" s="229">
        <v>10</v>
      </c>
      <c r="M118" s="339"/>
      <c r="N118" s="311"/>
      <c r="O118" s="37">
        <v>176</v>
      </c>
      <c r="P118" s="143">
        <v>1</v>
      </c>
      <c r="Q118" s="38" t="s">
        <v>9</v>
      </c>
      <c r="R118" s="65">
        <v>9.3699999999999992</v>
      </c>
      <c r="S118" s="203" t="e">
        <f>IF(AND(K118="Seznanjanje z IO",#REF!= 2), 0.5)</f>
        <v>#REF!</v>
      </c>
      <c r="T118" s="203" t="e">
        <f>IF(AND(K118="Seznanjanje z IO",#REF!= 0.5), 0.17)</f>
        <v>#REF!</v>
      </c>
      <c r="U118" s="176" t="e">
        <f t="shared" si="1"/>
        <v>#REF!</v>
      </c>
      <c r="V118" s="205" t="e">
        <f>IF(OR(S118=0.5, T118=0.17),(((R118*U118)+#REF!)*#REF!)*#REF!,0)</f>
        <v>#REF!</v>
      </c>
      <c r="W118" s="205" t="e">
        <f>IF(V118=0, 0,#REF!- V118)</f>
        <v>#REF!</v>
      </c>
      <c r="X118" s="210" t="e">
        <f>IF(W118=0, "-",W118/#REF!)</f>
        <v>#REF!</v>
      </c>
      <c r="Y118" s="205" t="e">
        <f>IF(V118=0,#REF!, V118)</f>
        <v>#REF!</v>
      </c>
      <c r="Z118" s="274"/>
      <c r="AA118" s="270" t="str">
        <f>IF(AC118=1, (Z118/#REF!), "-")</f>
        <v>-</v>
      </c>
      <c r="AB118" s="255"/>
      <c r="AC118" s="251"/>
      <c r="AD118" s="234">
        <v>0.5</v>
      </c>
      <c r="AE118" s="231"/>
      <c r="AF118" s="231"/>
    </row>
    <row r="119" spans="1:32" s="11" customFormat="1" ht="12" customHeight="1" thickTop="1">
      <c r="A119" s="293" t="s">
        <v>967</v>
      </c>
      <c r="B119" s="299" t="s">
        <v>201</v>
      </c>
      <c r="C119" s="299" t="s">
        <v>202</v>
      </c>
      <c r="D119" s="299" t="s">
        <v>203</v>
      </c>
      <c r="E119" s="254" t="s">
        <v>971</v>
      </c>
      <c r="F119" s="254" t="s">
        <v>972</v>
      </c>
      <c r="G119" s="254" t="s">
        <v>193</v>
      </c>
      <c r="H119" s="299" t="s">
        <v>205</v>
      </c>
      <c r="I119" s="305">
        <v>6</v>
      </c>
      <c r="J119" s="58" t="s">
        <v>195</v>
      </c>
      <c r="K119" s="59" t="s">
        <v>7</v>
      </c>
      <c r="L119" s="228">
        <v>1</v>
      </c>
      <c r="M119" s="295" t="s">
        <v>207</v>
      </c>
      <c r="N119" s="309"/>
      <c r="O119" s="35">
        <v>5110</v>
      </c>
      <c r="P119" s="141">
        <v>1</v>
      </c>
      <c r="Q119" s="31" t="s">
        <v>9</v>
      </c>
      <c r="R119" s="34">
        <v>5.28</v>
      </c>
      <c r="S119" s="203" t="e">
        <f>IF(AND(K119="Seznanjanje z IO",#REF!= 2), 0.5)</f>
        <v>#REF!</v>
      </c>
      <c r="T119" s="203" t="e">
        <f>IF(AND(K119="Seznanjanje z IO",#REF!= 0.5), 0.17)</f>
        <v>#REF!</v>
      </c>
      <c r="U119" s="176" t="e">
        <f t="shared" si="1"/>
        <v>#REF!</v>
      </c>
      <c r="V119" s="205" t="e">
        <f>IF(OR(S119=0.5, T119=0.17),(((R119*U119)+#REF!)*#REF!)*#REF!,0)</f>
        <v>#REF!</v>
      </c>
      <c r="W119" s="205" t="e">
        <f>IF(V119=0, 0,#REF!- V119)</f>
        <v>#REF!</v>
      </c>
      <c r="X119" s="210" t="e">
        <f>IF(W119=0, "-",W119/#REF!)</f>
        <v>#REF!</v>
      </c>
      <c r="Y119" s="205" t="e">
        <f>IF(V119=0,#REF!, V119)</f>
        <v>#REF!</v>
      </c>
      <c r="Z119" s="272" t="e">
        <f>SUM(Y119:Y123)</f>
        <v>#REF!</v>
      </c>
      <c r="AA119" s="268" t="str">
        <f>IF(AC119=1, (Z119/#REF!), "-")</f>
        <v>-</v>
      </c>
      <c r="AB119" s="254" t="s">
        <v>193</v>
      </c>
      <c r="AC119" s="249"/>
      <c r="AD119" s="235">
        <v>0.5</v>
      </c>
      <c r="AE119" s="53">
        <v>53785.816000000006</v>
      </c>
      <c r="AF119" s="53">
        <v>26892.908000000003</v>
      </c>
    </row>
    <row r="120" spans="1:32" s="11" customFormat="1" ht="12" customHeight="1">
      <c r="A120" s="294"/>
      <c r="B120" s="301"/>
      <c r="C120" s="301"/>
      <c r="D120" s="301"/>
      <c r="E120" s="255"/>
      <c r="F120" s="255"/>
      <c r="G120" s="255"/>
      <c r="H120" s="301"/>
      <c r="I120" s="306"/>
      <c r="J120" s="17" t="s">
        <v>197</v>
      </c>
      <c r="K120" s="62" t="s">
        <v>209</v>
      </c>
      <c r="L120" s="17">
        <v>4</v>
      </c>
      <c r="M120" s="296"/>
      <c r="N120" s="310"/>
      <c r="O120" s="41">
        <v>5110</v>
      </c>
      <c r="P120" s="142">
        <v>1</v>
      </c>
      <c r="Q120" s="38" t="s">
        <v>1</v>
      </c>
      <c r="R120" s="78">
        <v>5.28</v>
      </c>
      <c r="S120" s="203" t="e">
        <f>IF(AND(K120="Seznanjanje z IO",#REF!= 2), 0.5)</f>
        <v>#REF!</v>
      </c>
      <c r="T120" s="203" t="e">
        <f>IF(AND(K120="Seznanjanje z IO",#REF!= 0.5), 0.17)</f>
        <v>#REF!</v>
      </c>
      <c r="U120" s="176" t="e">
        <f t="shared" si="1"/>
        <v>#REF!</v>
      </c>
      <c r="V120" s="205" t="e">
        <f>IF(OR(S120=0.5, T120=0.17),(((R120*U120)+#REF!)*#REF!)*#REF!,0)</f>
        <v>#REF!</v>
      </c>
      <c r="W120" s="205" t="e">
        <f>IF(V120=0, 0,#REF!- V120)</f>
        <v>#REF!</v>
      </c>
      <c r="X120" s="210" t="e">
        <f>IF(W120=0, "-",W120/#REF!)</f>
        <v>#REF!</v>
      </c>
      <c r="Y120" s="205" t="e">
        <f>IF(V120=0,#REF!, V120)</f>
        <v>#REF!</v>
      </c>
      <c r="Z120" s="273"/>
      <c r="AA120" s="269" t="str">
        <f>IF(AC120=1, (Z120/#REF!), "-")</f>
        <v>-</v>
      </c>
      <c r="AB120" s="255"/>
      <c r="AC120" s="250"/>
      <c r="AD120" s="236">
        <v>0.5</v>
      </c>
      <c r="AE120" s="65"/>
      <c r="AF120" s="65"/>
    </row>
    <row r="121" spans="1:32" s="11" customFormat="1" ht="12" customHeight="1">
      <c r="A121" s="294"/>
      <c r="B121" s="301"/>
      <c r="C121" s="301"/>
      <c r="D121" s="301"/>
      <c r="E121" s="255"/>
      <c r="F121" s="255"/>
      <c r="G121" s="255"/>
      <c r="H121" s="301"/>
      <c r="I121" s="306"/>
      <c r="J121" s="20" t="s">
        <v>199</v>
      </c>
      <c r="K121" s="127" t="s">
        <v>211</v>
      </c>
      <c r="L121" s="17">
        <v>10</v>
      </c>
      <c r="M121" s="296"/>
      <c r="N121" s="310"/>
      <c r="O121" s="41">
        <v>5110</v>
      </c>
      <c r="P121" s="142">
        <v>1</v>
      </c>
      <c r="Q121" s="38" t="s">
        <v>9</v>
      </c>
      <c r="R121" s="78">
        <v>5.28</v>
      </c>
      <c r="S121" s="203" t="e">
        <f>IF(AND(K121="Seznanjanje z IO",#REF!= 2), 0.5)</f>
        <v>#REF!</v>
      </c>
      <c r="T121" s="203" t="e">
        <f>IF(AND(K121="Seznanjanje z IO",#REF!= 0.5), 0.17)</f>
        <v>#REF!</v>
      </c>
      <c r="U121" s="176" t="e">
        <f t="shared" si="1"/>
        <v>#REF!</v>
      </c>
      <c r="V121" s="205" t="e">
        <f>IF(OR(S121=0.5, T121=0.17),(((R121*U121)+#REF!)*#REF!)*#REF!,0)</f>
        <v>#REF!</v>
      </c>
      <c r="W121" s="205" t="e">
        <f>IF(V121=0, 0,#REF!- V121)</f>
        <v>#REF!</v>
      </c>
      <c r="X121" s="210" t="e">
        <f>IF(W121=0, "-",W121/#REF!)</f>
        <v>#REF!</v>
      </c>
      <c r="Y121" s="205" t="e">
        <f>IF(V121=0,#REF!, V121)</f>
        <v>#REF!</v>
      </c>
      <c r="Z121" s="273"/>
      <c r="AA121" s="269" t="str">
        <f>IF(AC121=1, (Z121/#REF!), "-")</f>
        <v>-</v>
      </c>
      <c r="AB121" s="255"/>
      <c r="AC121" s="250"/>
      <c r="AD121" s="236">
        <v>0.5</v>
      </c>
      <c r="AE121" s="65"/>
      <c r="AF121" s="65"/>
    </row>
    <row r="122" spans="1:32" s="11" customFormat="1" ht="12" customHeight="1">
      <c r="A122" s="294"/>
      <c r="B122" s="316"/>
      <c r="C122" s="300"/>
      <c r="D122" s="300"/>
      <c r="E122" s="256"/>
      <c r="F122" s="256"/>
      <c r="G122" s="256"/>
      <c r="H122" s="308"/>
      <c r="I122" s="307"/>
      <c r="J122" s="20" t="s">
        <v>860</v>
      </c>
      <c r="K122" s="127" t="s">
        <v>214</v>
      </c>
      <c r="L122" s="17">
        <v>10</v>
      </c>
      <c r="M122" s="296"/>
      <c r="N122" s="310"/>
      <c r="O122" s="41">
        <v>5110</v>
      </c>
      <c r="P122" s="142">
        <v>1</v>
      </c>
      <c r="Q122" s="38" t="s">
        <v>9</v>
      </c>
      <c r="R122" s="78">
        <v>5.28</v>
      </c>
      <c r="S122" s="203" t="e">
        <f>IF(AND(K122="Seznanjanje z IO",#REF!= 2), 0.5)</f>
        <v>#REF!</v>
      </c>
      <c r="T122" s="203" t="e">
        <f>IF(AND(K122="Seznanjanje z IO",#REF!= 0.5), 0.17)</f>
        <v>#REF!</v>
      </c>
      <c r="U122" s="176" t="e">
        <f t="shared" si="1"/>
        <v>#REF!</v>
      </c>
      <c r="V122" s="205" t="e">
        <f>IF(OR(S122=0.5, T122=0.17),(((R122*U122)+#REF!)*#REF!)*#REF!,0)</f>
        <v>#REF!</v>
      </c>
      <c r="W122" s="205" t="e">
        <f>IF(V122=0, 0,#REF!- V122)</f>
        <v>#REF!</v>
      </c>
      <c r="X122" s="210" t="e">
        <f>IF(W122=0, "-",W122/#REF!)</f>
        <v>#REF!</v>
      </c>
      <c r="Y122" s="205" t="e">
        <f>IF(V122=0,#REF!, V122)</f>
        <v>#REF!</v>
      </c>
      <c r="Z122" s="273"/>
      <c r="AA122" s="269" t="str">
        <f>IF(AC122=1, (Z122/#REF!), "-")</f>
        <v>-</v>
      </c>
      <c r="AB122" s="256"/>
      <c r="AC122" s="250"/>
      <c r="AD122" s="236">
        <v>0.5</v>
      </c>
      <c r="AE122" s="65"/>
      <c r="AF122" s="65"/>
    </row>
    <row r="123" spans="1:32" s="11" customFormat="1" ht="27" customHeight="1" thickBot="1">
      <c r="A123" s="294"/>
      <c r="B123" s="316"/>
      <c r="C123" s="300"/>
      <c r="D123" s="300"/>
      <c r="E123" s="256"/>
      <c r="F123" s="256"/>
      <c r="G123" s="256"/>
      <c r="H123" s="308"/>
      <c r="I123" s="307"/>
      <c r="J123" s="63" t="s">
        <v>861</v>
      </c>
      <c r="K123" s="56" t="s">
        <v>168</v>
      </c>
      <c r="L123" s="229">
        <v>9</v>
      </c>
      <c r="M123" s="312"/>
      <c r="N123" s="311"/>
      <c r="O123" s="57">
        <v>5110</v>
      </c>
      <c r="P123" s="143">
        <v>1</v>
      </c>
      <c r="Q123" s="38" t="s">
        <v>9</v>
      </c>
      <c r="R123" s="65">
        <v>5.28</v>
      </c>
      <c r="S123" s="203" t="e">
        <f>IF(AND(K123="Seznanjanje z IO",#REF!= 2), 0.5)</f>
        <v>#REF!</v>
      </c>
      <c r="T123" s="203" t="e">
        <f>IF(AND(K123="Seznanjanje z IO",#REF!= 0.5), 0.17)</f>
        <v>#REF!</v>
      </c>
      <c r="U123" s="176" t="e">
        <f t="shared" si="1"/>
        <v>#REF!</v>
      </c>
      <c r="V123" s="205" t="e">
        <f>IF(OR(S123=0.5, T123=0.17),(((R123*U123)+#REF!)*#REF!)*#REF!,0)</f>
        <v>#REF!</v>
      </c>
      <c r="W123" s="205" t="e">
        <f>IF(V123=0, 0,#REF!- V123)</f>
        <v>#REF!</v>
      </c>
      <c r="X123" s="210" t="e">
        <f>IF(W123=0, "-",W123/#REF!)</f>
        <v>#REF!</v>
      </c>
      <c r="Y123" s="205" t="e">
        <f>IF(V123=0,#REF!, V123)</f>
        <v>#REF!</v>
      </c>
      <c r="Z123" s="274"/>
      <c r="AA123" s="270" t="str">
        <f>IF(AC123=1, (Z123/#REF!), "-")</f>
        <v>-</v>
      </c>
      <c r="AB123" s="256"/>
      <c r="AC123" s="251"/>
      <c r="AD123" s="237">
        <v>0.5</v>
      </c>
      <c r="AE123" s="231"/>
      <c r="AF123" s="231"/>
    </row>
    <row r="124" spans="1:32" s="11" customFormat="1" ht="12" customHeight="1" thickTop="1">
      <c r="A124" s="293" t="s">
        <v>967</v>
      </c>
      <c r="B124" s="299" t="s">
        <v>85</v>
      </c>
      <c r="C124" s="299" t="s">
        <v>217</v>
      </c>
      <c r="D124" s="299" t="s">
        <v>87</v>
      </c>
      <c r="E124" s="254" t="s">
        <v>971</v>
      </c>
      <c r="F124" s="254" t="s">
        <v>972</v>
      </c>
      <c r="G124" s="254" t="s">
        <v>204</v>
      </c>
      <c r="H124" s="299" t="s">
        <v>219</v>
      </c>
      <c r="I124" s="305">
        <v>6</v>
      </c>
      <c r="J124" s="58" t="s">
        <v>206</v>
      </c>
      <c r="K124" s="59" t="s">
        <v>7</v>
      </c>
      <c r="L124" s="228">
        <v>1</v>
      </c>
      <c r="M124" s="295" t="s">
        <v>221</v>
      </c>
      <c r="N124" s="309"/>
      <c r="O124" s="35">
        <v>77000</v>
      </c>
      <c r="P124" s="141">
        <v>1</v>
      </c>
      <c r="Q124" s="31" t="s">
        <v>9</v>
      </c>
      <c r="R124" s="34">
        <v>5.28</v>
      </c>
      <c r="S124" s="203" t="e">
        <f>IF(AND(K124="Seznanjanje z IO",#REF!= 2), 0.5)</f>
        <v>#REF!</v>
      </c>
      <c r="T124" s="203" t="e">
        <f>IF(AND(K124="Seznanjanje z IO",#REF!= 0.5), 0.17)</f>
        <v>#REF!</v>
      </c>
      <c r="U124" s="176" t="e">
        <f t="shared" si="1"/>
        <v>#REF!</v>
      </c>
      <c r="V124" s="205" t="e">
        <f>IF(OR(S124=0.5, T124=0.17),(((R124*U124)+#REF!)*#REF!)*#REF!,0)</f>
        <v>#REF!</v>
      </c>
      <c r="W124" s="205" t="e">
        <f>IF(V124=0, 0,#REF!- V124)</f>
        <v>#REF!</v>
      </c>
      <c r="X124" s="210" t="e">
        <f>IF(W124=0, "-",W124/#REF!)</f>
        <v>#REF!</v>
      </c>
      <c r="Y124" s="205" t="e">
        <f>IF(V124=0,#REF!, V124)</f>
        <v>#REF!</v>
      </c>
      <c r="Z124" s="272" t="e">
        <f>SUM(Y124:Y128)/2</f>
        <v>#REF!</v>
      </c>
      <c r="AA124" s="268" t="e">
        <f>IF(AC124=1, (Z124/#REF!), "-")</f>
        <v>#REF!</v>
      </c>
      <c r="AB124" s="254" t="s">
        <v>204</v>
      </c>
      <c r="AC124" s="249">
        <v>1</v>
      </c>
      <c r="AD124" s="232">
        <v>0.4</v>
      </c>
      <c r="AE124" s="53">
        <v>1418463.2</v>
      </c>
      <c r="AF124" s="53">
        <v>567385.28</v>
      </c>
    </row>
    <row r="125" spans="1:32" s="11" customFormat="1" ht="12" customHeight="1">
      <c r="A125" s="294"/>
      <c r="B125" s="301"/>
      <c r="C125" s="301"/>
      <c r="D125" s="301"/>
      <c r="E125" s="255"/>
      <c r="F125" s="255"/>
      <c r="G125" s="255"/>
      <c r="H125" s="301"/>
      <c r="I125" s="306"/>
      <c r="J125" s="17" t="s">
        <v>208</v>
      </c>
      <c r="K125" s="62" t="s">
        <v>147</v>
      </c>
      <c r="L125" s="17">
        <v>4</v>
      </c>
      <c r="M125" s="296"/>
      <c r="N125" s="310"/>
      <c r="O125" s="41">
        <v>77000</v>
      </c>
      <c r="P125" s="142">
        <v>1</v>
      </c>
      <c r="Q125" s="38" t="s">
        <v>1</v>
      </c>
      <c r="R125" s="78">
        <v>5.28</v>
      </c>
      <c r="S125" s="203" t="e">
        <f>IF(AND(K125="Seznanjanje z IO",#REF!= 2), 0.5)</f>
        <v>#REF!</v>
      </c>
      <c r="T125" s="203" t="e">
        <f>IF(AND(K125="Seznanjanje z IO",#REF!= 0.5), 0.17)</f>
        <v>#REF!</v>
      </c>
      <c r="U125" s="176" t="e">
        <f t="shared" si="1"/>
        <v>#REF!</v>
      </c>
      <c r="V125" s="205" t="e">
        <f>IF(OR(S125=0.5, T125=0.17),(((R125*U125)+#REF!)*#REF!)*#REF!,0)</f>
        <v>#REF!</v>
      </c>
      <c r="W125" s="205" t="e">
        <f>IF(V125=0, 0,#REF!- V125)</f>
        <v>#REF!</v>
      </c>
      <c r="X125" s="210" t="e">
        <f>IF(W125=0, "-",W125/#REF!)</f>
        <v>#REF!</v>
      </c>
      <c r="Y125" s="205" t="e">
        <f>IF(V125=0,#REF!, V125)</f>
        <v>#REF!</v>
      </c>
      <c r="Z125" s="273"/>
      <c r="AA125" s="269" t="str">
        <f>IF(AC125=1, (Z125/#REF!), "-")</f>
        <v>-</v>
      </c>
      <c r="AB125" s="255"/>
      <c r="AC125" s="250"/>
      <c r="AD125" s="233">
        <v>0.4</v>
      </c>
      <c r="AE125" s="65"/>
      <c r="AF125" s="65"/>
    </row>
    <row r="126" spans="1:32" s="11" customFormat="1" ht="12" customHeight="1">
      <c r="A126" s="294"/>
      <c r="B126" s="301"/>
      <c r="C126" s="301"/>
      <c r="D126" s="301"/>
      <c r="E126" s="255"/>
      <c r="F126" s="255"/>
      <c r="G126" s="255"/>
      <c r="H126" s="301"/>
      <c r="I126" s="306"/>
      <c r="J126" s="20" t="s">
        <v>210</v>
      </c>
      <c r="K126" s="66" t="s">
        <v>224</v>
      </c>
      <c r="L126" s="17">
        <v>6</v>
      </c>
      <c r="M126" s="296"/>
      <c r="N126" s="310"/>
      <c r="O126" s="41">
        <v>77000</v>
      </c>
      <c r="P126" s="142">
        <v>1</v>
      </c>
      <c r="Q126" s="38" t="s">
        <v>1</v>
      </c>
      <c r="R126" s="78">
        <v>5.28</v>
      </c>
      <c r="S126" s="203" t="e">
        <f>IF(AND(K126="Seznanjanje z IO",#REF!= 2), 0.5)</f>
        <v>#REF!</v>
      </c>
      <c r="T126" s="203" t="e">
        <f>IF(AND(K126="Seznanjanje z IO",#REF!= 0.5), 0.17)</f>
        <v>#REF!</v>
      </c>
      <c r="U126" s="176" t="e">
        <f t="shared" si="1"/>
        <v>#REF!</v>
      </c>
      <c r="V126" s="205" t="e">
        <f>IF(OR(S126=0.5, T126=0.17),(((R126*U126)+#REF!)*#REF!)*#REF!,0)</f>
        <v>#REF!</v>
      </c>
      <c r="W126" s="205" t="e">
        <f>IF(V126=0, 0,#REF!- V126)</f>
        <v>#REF!</v>
      </c>
      <c r="X126" s="210" t="e">
        <f>IF(W126=0, "-",W126/#REF!)</f>
        <v>#REF!</v>
      </c>
      <c r="Y126" s="205" t="e">
        <f>IF(V126=0,#REF!, V126)</f>
        <v>#REF!</v>
      </c>
      <c r="Z126" s="273"/>
      <c r="AA126" s="269" t="str">
        <f>IF(AC126=1, (Z126/#REF!), "-")</f>
        <v>-</v>
      </c>
      <c r="AB126" s="255"/>
      <c r="AC126" s="250"/>
      <c r="AD126" s="233">
        <v>0.4</v>
      </c>
      <c r="AE126" s="65"/>
      <c r="AF126" s="65"/>
    </row>
    <row r="127" spans="1:32" s="11" customFormat="1" ht="12" customHeight="1">
      <c r="A127" s="294"/>
      <c r="B127" s="316"/>
      <c r="C127" s="300"/>
      <c r="D127" s="300"/>
      <c r="E127" s="256"/>
      <c r="F127" s="256"/>
      <c r="G127" s="256"/>
      <c r="H127" s="308"/>
      <c r="I127" s="307"/>
      <c r="J127" s="20" t="s">
        <v>213</v>
      </c>
      <c r="K127" s="127" t="s">
        <v>124</v>
      </c>
      <c r="L127" s="17">
        <v>10</v>
      </c>
      <c r="M127" s="296"/>
      <c r="N127" s="310"/>
      <c r="O127" s="41">
        <v>77000</v>
      </c>
      <c r="P127" s="142">
        <v>1</v>
      </c>
      <c r="Q127" s="38" t="s">
        <v>1</v>
      </c>
      <c r="R127" s="78">
        <v>5.28</v>
      </c>
      <c r="S127" s="203" t="e">
        <f>IF(AND(K127="Seznanjanje z IO",#REF!= 2), 0.5)</f>
        <v>#REF!</v>
      </c>
      <c r="T127" s="203" t="e">
        <f>IF(AND(K127="Seznanjanje z IO",#REF!= 0.5), 0.17)</f>
        <v>#REF!</v>
      </c>
      <c r="U127" s="176" t="e">
        <f t="shared" si="1"/>
        <v>#REF!</v>
      </c>
      <c r="V127" s="205" t="e">
        <f>IF(OR(S127=0.5, T127=0.17),(((R127*U127)+#REF!)*#REF!)*#REF!,0)</f>
        <v>#REF!</v>
      </c>
      <c r="W127" s="205" t="e">
        <f>IF(V127=0, 0,#REF!- V127)</f>
        <v>#REF!</v>
      </c>
      <c r="X127" s="210" t="e">
        <f>IF(W127=0, "-",W127/#REF!)</f>
        <v>#REF!</v>
      </c>
      <c r="Y127" s="205" t="e">
        <f>IF(V127=0,#REF!, V127)</f>
        <v>#REF!</v>
      </c>
      <c r="Z127" s="273"/>
      <c r="AA127" s="269" t="str">
        <f>IF(AC127=1, (Z127/#REF!), "-")</f>
        <v>-</v>
      </c>
      <c r="AB127" s="256"/>
      <c r="AC127" s="250"/>
      <c r="AD127" s="233">
        <v>0.4</v>
      </c>
      <c r="AE127" s="65"/>
      <c r="AF127" s="65"/>
    </row>
    <row r="128" spans="1:32" s="11" customFormat="1" ht="12" customHeight="1" thickBot="1">
      <c r="A128" s="294"/>
      <c r="B128" s="316"/>
      <c r="C128" s="300"/>
      <c r="D128" s="300"/>
      <c r="E128" s="256"/>
      <c r="F128" s="256"/>
      <c r="G128" s="256"/>
      <c r="H128" s="308"/>
      <c r="I128" s="307"/>
      <c r="J128" s="68" t="s">
        <v>215</v>
      </c>
      <c r="K128" s="67" t="s">
        <v>226</v>
      </c>
      <c r="L128" s="229">
        <v>9</v>
      </c>
      <c r="M128" s="312"/>
      <c r="N128" s="311"/>
      <c r="O128" s="57">
        <v>77000</v>
      </c>
      <c r="P128" s="143">
        <v>1</v>
      </c>
      <c r="Q128" s="38" t="s">
        <v>1</v>
      </c>
      <c r="R128" s="65">
        <v>5.28</v>
      </c>
      <c r="S128" s="203" t="e">
        <f>IF(AND(K128="Seznanjanje z IO",#REF!= 2), 0.5)</f>
        <v>#REF!</v>
      </c>
      <c r="T128" s="203" t="e">
        <f>IF(AND(K128="Seznanjanje z IO",#REF!= 0.5), 0.17)</f>
        <v>#REF!</v>
      </c>
      <c r="U128" s="176" t="e">
        <f t="shared" si="1"/>
        <v>#REF!</v>
      </c>
      <c r="V128" s="205" t="e">
        <f>IF(OR(S128=0.5, T128=0.17),(((R128*U128)+#REF!)*#REF!)*#REF!,0)</f>
        <v>#REF!</v>
      </c>
      <c r="W128" s="205" t="e">
        <f>IF(V128=0, 0,#REF!- V128)</f>
        <v>#REF!</v>
      </c>
      <c r="X128" s="210" t="e">
        <f>IF(W128=0, "-",W128/#REF!)</f>
        <v>#REF!</v>
      </c>
      <c r="Y128" s="205" t="e">
        <f>IF(V128=0,#REF!, V128)</f>
        <v>#REF!</v>
      </c>
      <c r="Z128" s="274"/>
      <c r="AA128" s="270" t="str">
        <f>IF(AC128=1, (Z128/#REF!), "-")</f>
        <v>-</v>
      </c>
      <c r="AB128" s="256"/>
      <c r="AC128" s="251"/>
      <c r="AD128" s="234">
        <v>0.4</v>
      </c>
      <c r="AE128" s="231"/>
      <c r="AF128" s="231"/>
    </row>
    <row r="129" spans="1:32" s="11" customFormat="1" ht="12" customHeight="1" thickTop="1">
      <c r="A129" s="293" t="s">
        <v>967</v>
      </c>
      <c r="B129" s="297"/>
      <c r="C129" s="252" t="s">
        <v>917</v>
      </c>
      <c r="D129" s="252" t="s">
        <v>227</v>
      </c>
      <c r="E129" s="257" t="s">
        <v>971</v>
      </c>
      <c r="F129" s="257" t="s">
        <v>972</v>
      </c>
      <c r="G129" s="257" t="s">
        <v>982</v>
      </c>
      <c r="H129" s="299" t="s">
        <v>229</v>
      </c>
      <c r="I129" s="286">
        <v>6</v>
      </c>
      <c r="J129" s="81" t="s">
        <v>862</v>
      </c>
      <c r="K129" s="74" t="s">
        <v>7</v>
      </c>
      <c r="L129" s="228">
        <v>1</v>
      </c>
      <c r="M129" s="334" t="s">
        <v>231</v>
      </c>
      <c r="N129" s="252"/>
      <c r="O129" s="51">
        <v>960</v>
      </c>
      <c r="P129" s="141">
        <v>1</v>
      </c>
      <c r="Q129" s="31" t="s">
        <v>9</v>
      </c>
      <c r="R129" s="34">
        <v>5.28</v>
      </c>
      <c r="S129" s="203" t="e">
        <f>IF(AND(K129="Seznanjanje z IO",#REF!= 2), 0.5)</f>
        <v>#REF!</v>
      </c>
      <c r="T129" s="203" t="e">
        <f>IF(AND(K129="Seznanjanje z IO",#REF!= 0.5), 0.17)</f>
        <v>#REF!</v>
      </c>
      <c r="U129" s="176" t="e">
        <f t="shared" si="1"/>
        <v>#REF!</v>
      </c>
      <c r="V129" s="205" t="e">
        <f>IF(OR(S129=0.5, T129=0.17),(((R129*U129)+#REF!)*#REF!)*#REF!,0)</f>
        <v>#REF!</v>
      </c>
      <c r="W129" s="205" t="e">
        <f>IF(V129=0, 0,#REF!- V129)</f>
        <v>#REF!</v>
      </c>
      <c r="X129" s="210" t="e">
        <f>IF(W129=0, "-",W129/#REF!)</f>
        <v>#REF!</v>
      </c>
      <c r="Y129" s="205" t="e">
        <f>IF(V129=0,#REF!, V129)</f>
        <v>#REF!</v>
      </c>
      <c r="Z129" s="272" t="e">
        <f>SUM(Y129:Y132)</f>
        <v>#REF!</v>
      </c>
      <c r="AA129" s="268" t="str">
        <f>IF(AC129=1, (Z129/#REF!), "-")</f>
        <v>-</v>
      </c>
      <c r="AB129" s="257" t="s">
        <v>982</v>
      </c>
      <c r="AC129" s="249"/>
      <c r="AD129" s="232">
        <v>0.75</v>
      </c>
      <c r="AE129" s="53">
        <v>16291.2</v>
      </c>
      <c r="AF129" s="53">
        <v>12218.4</v>
      </c>
    </row>
    <row r="130" spans="1:32" s="11" customFormat="1" ht="12" customHeight="1">
      <c r="A130" s="294"/>
      <c r="B130" s="298"/>
      <c r="C130" s="253"/>
      <c r="D130" s="253"/>
      <c r="E130" s="258"/>
      <c r="F130" s="258"/>
      <c r="G130" s="258"/>
      <c r="H130" s="301"/>
      <c r="I130" s="287"/>
      <c r="J130" s="19" t="s">
        <v>863</v>
      </c>
      <c r="K130" s="55" t="s">
        <v>233</v>
      </c>
      <c r="L130" s="17">
        <v>3</v>
      </c>
      <c r="M130" s="335"/>
      <c r="N130" s="253"/>
      <c r="O130" s="37">
        <v>960</v>
      </c>
      <c r="P130" s="142">
        <v>1</v>
      </c>
      <c r="Q130" s="38" t="s">
        <v>9</v>
      </c>
      <c r="R130" s="78">
        <v>5.28</v>
      </c>
      <c r="S130" s="203" t="e">
        <f>IF(AND(K130="Seznanjanje z IO",#REF!= 2), 0.5)</f>
        <v>#REF!</v>
      </c>
      <c r="T130" s="203" t="e">
        <f>IF(AND(K130="Seznanjanje z IO",#REF!= 0.5), 0.17)</f>
        <v>#REF!</v>
      </c>
      <c r="U130" s="176" t="e">
        <f t="shared" si="1"/>
        <v>#REF!</v>
      </c>
      <c r="V130" s="205" t="e">
        <f>IF(OR(S130=0.5, T130=0.17),(((R130*U130)+#REF!)*#REF!)*#REF!,0)</f>
        <v>#REF!</v>
      </c>
      <c r="W130" s="205" t="e">
        <f>IF(V130=0, 0,#REF!- V130)</f>
        <v>#REF!</v>
      </c>
      <c r="X130" s="210" t="e">
        <f>IF(W130=0, "-",W130/#REF!)</f>
        <v>#REF!</v>
      </c>
      <c r="Y130" s="205" t="e">
        <f>IF(V130=0,#REF!, V130)</f>
        <v>#REF!</v>
      </c>
      <c r="Z130" s="273"/>
      <c r="AA130" s="269" t="str">
        <f>IF(AC130=1, (Z130/#REF!), "-")</f>
        <v>-</v>
      </c>
      <c r="AB130" s="258"/>
      <c r="AC130" s="250"/>
      <c r="AD130" s="233">
        <v>0.75</v>
      </c>
      <c r="AE130" s="65"/>
      <c r="AF130" s="65"/>
    </row>
    <row r="131" spans="1:32" s="11" customFormat="1" ht="12" customHeight="1">
      <c r="A131" s="294"/>
      <c r="B131" s="298"/>
      <c r="C131" s="253"/>
      <c r="D131" s="253"/>
      <c r="E131" s="258"/>
      <c r="F131" s="258"/>
      <c r="G131" s="258"/>
      <c r="H131" s="301"/>
      <c r="I131" s="287"/>
      <c r="J131" s="70" t="s">
        <v>864</v>
      </c>
      <c r="K131" s="82" t="s">
        <v>235</v>
      </c>
      <c r="L131" s="17">
        <v>9</v>
      </c>
      <c r="M131" s="335"/>
      <c r="N131" s="253"/>
      <c r="O131" s="37">
        <v>960</v>
      </c>
      <c r="P131" s="142">
        <v>1</v>
      </c>
      <c r="Q131" s="38" t="s">
        <v>9</v>
      </c>
      <c r="R131" s="78">
        <v>5.28</v>
      </c>
      <c r="S131" s="203" t="e">
        <f>IF(AND(K131="Seznanjanje z IO",#REF!= 2), 0.5)</f>
        <v>#REF!</v>
      </c>
      <c r="T131" s="203" t="e">
        <f>IF(AND(K131="Seznanjanje z IO",#REF!= 0.5), 0.17)</f>
        <v>#REF!</v>
      </c>
      <c r="U131" s="176" t="e">
        <f t="shared" si="1"/>
        <v>#REF!</v>
      </c>
      <c r="V131" s="205" t="e">
        <f>IF(OR(S131=0.5, T131=0.17),(((R131*U131)+#REF!)*#REF!)*#REF!,0)</f>
        <v>#REF!</v>
      </c>
      <c r="W131" s="205" t="e">
        <f>IF(V131=0, 0,#REF!- V131)</f>
        <v>#REF!</v>
      </c>
      <c r="X131" s="210" t="e">
        <f>IF(W131=0, "-",W131/#REF!)</f>
        <v>#REF!</v>
      </c>
      <c r="Y131" s="205" t="e">
        <f>IF(V131=0,#REF!, V131)</f>
        <v>#REF!</v>
      </c>
      <c r="Z131" s="273"/>
      <c r="AA131" s="269" t="str">
        <f>IF(AC131=1, (Z131/#REF!), "-")</f>
        <v>-</v>
      </c>
      <c r="AB131" s="258"/>
      <c r="AC131" s="250"/>
      <c r="AD131" s="233">
        <v>0.75</v>
      </c>
      <c r="AE131" s="65"/>
      <c r="AF131" s="65"/>
    </row>
    <row r="132" spans="1:32" s="11" customFormat="1" ht="12" customHeight="1" thickBot="1">
      <c r="A132" s="294"/>
      <c r="B132" s="298"/>
      <c r="C132" s="253"/>
      <c r="D132" s="253"/>
      <c r="E132" s="258"/>
      <c r="F132" s="258"/>
      <c r="G132" s="258"/>
      <c r="H132" s="308"/>
      <c r="I132" s="287"/>
      <c r="J132" s="72" t="s">
        <v>865</v>
      </c>
      <c r="K132" s="153" t="s">
        <v>237</v>
      </c>
      <c r="L132" s="229" t="s">
        <v>1066</v>
      </c>
      <c r="M132" s="336"/>
      <c r="N132" s="259"/>
      <c r="O132" s="37">
        <v>960</v>
      </c>
      <c r="P132" s="143">
        <v>1</v>
      </c>
      <c r="Q132" s="38" t="s">
        <v>9</v>
      </c>
      <c r="R132" s="65">
        <v>5.28</v>
      </c>
      <c r="S132" s="203" t="e">
        <f>IF(AND(K132="Seznanjanje z IO",#REF!= 2), 0.5)</f>
        <v>#REF!</v>
      </c>
      <c r="T132" s="203" t="e">
        <f>IF(AND(K132="Seznanjanje z IO",#REF!= 0.5), 0.17)</f>
        <v>#REF!</v>
      </c>
      <c r="U132" s="176" t="e">
        <f t="shared" si="1"/>
        <v>#REF!</v>
      </c>
      <c r="V132" s="205" t="e">
        <f>IF(OR(S132=0.5, T132=0.17),(((R132*U132)+#REF!)*#REF!)*#REF!,0)</f>
        <v>#REF!</v>
      </c>
      <c r="W132" s="205" t="e">
        <f>IF(V132=0, 0,#REF!- V132)</f>
        <v>#REF!</v>
      </c>
      <c r="X132" s="210" t="e">
        <f>IF(W132=0, "-",W132/#REF!)</f>
        <v>#REF!</v>
      </c>
      <c r="Y132" s="205" t="e">
        <f>IF(V132=0,#REF!, V132)</f>
        <v>#REF!</v>
      </c>
      <c r="Z132" s="274"/>
      <c r="AA132" s="270" t="str">
        <f>IF(AC132=1, (Z132/#REF!), "-")</f>
        <v>-</v>
      </c>
      <c r="AB132" s="258"/>
      <c r="AC132" s="251"/>
      <c r="AD132" s="234">
        <v>0.75</v>
      </c>
      <c r="AE132" s="231"/>
      <c r="AF132" s="231"/>
    </row>
    <row r="133" spans="1:32" s="11" customFormat="1" ht="12" customHeight="1" thickTop="1">
      <c r="A133" s="293" t="s">
        <v>967</v>
      </c>
      <c r="B133" s="252" t="s">
        <v>238</v>
      </c>
      <c r="C133" s="252" t="s">
        <v>920</v>
      </c>
      <c r="D133" s="252" t="s">
        <v>87</v>
      </c>
      <c r="E133" s="257" t="s">
        <v>971</v>
      </c>
      <c r="F133" s="257" t="s">
        <v>972</v>
      </c>
      <c r="G133" s="257" t="s">
        <v>218</v>
      </c>
      <c r="H133" s="299" t="s">
        <v>240</v>
      </c>
      <c r="I133" s="286">
        <v>6</v>
      </c>
      <c r="J133" s="81" t="s">
        <v>220</v>
      </c>
      <c r="K133" s="74" t="s">
        <v>7</v>
      </c>
      <c r="L133" s="228">
        <v>1</v>
      </c>
      <c r="M133" s="334" t="s">
        <v>242</v>
      </c>
      <c r="N133" s="252"/>
      <c r="O133" s="51">
        <v>360490</v>
      </c>
      <c r="P133" s="141">
        <v>1</v>
      </c>
      <c r="Q133" s="31" t="s">
        <v>9</v>
      </c>
      <c r="R133" s="34">
        <v>5.28</v>
      </c>
      <c r="S133" s="203" t="e">
        <f>IF(AND(K133="Seznanjanje z IO",#REF!= 2), 0.5)</f>
        <v>#REF!</v>
      </c>
      <c r="T133" s="203" t="e">
        <f>IF(AND(K133="Seznanjanje z IO",#REF!= 0.5), 0.17)</f>
        <v>#REF!</v>
      </c>
      <c r="U133" s="176" t="e">
        <f t="shared" si="1"/>
        <v>#REF!</v>
      </c>
      <c r="V133" s="205" t="e">
        <f>IF(OR(S133=0.5, T133=0.17),(((R133*U133)+#REF!)*#REF!)*#REF!,0)</f>
        <v>#REF!</v>
      </c>
      <c r="W133" s="205" t="e">
        <f>IF(V133=0, 0,#REF!- V133)</f>
        <v>#REF!</v>
      </c>
      <c r="X133" s="210" t="e">
        <f>IF(W133=0, "-",W133/#REF!)</f>
        <v>#REF!</v>
      </c>
      <c r="Y133" s="205" t="e">
        <f>IF(V133=0,#REF!, V133)</f>
        <v>#REF!</v>
      </c>
      <c r="Z133" s="275" t="e">
        <f>SUM(Y133:Y137)</f>
        <v>#REF!</v>
      </c>
      <c r="AA133" s="268" t="e">
        <f>IF(AC133=1, (Z133/#REF!), "-")</f>
        <v>#REF!</v>
      </c>
      <c r="AB133" s="257" t="s">
        <v>218</v>
      </c>
      <c r="AC133" s="249">
        <v>1</v>
      </c>
      <c r="AD133" s="232">
        <v>0.7</v>
      </c>
      <c r="AE133" s="53">
        <v>4587451.5439999998</v>
      </c>
      <c r="AF133" s="53">
        <v>3211216.0808000001</v>
      </c>
    </row>
    <row r="134" spans="1:32" s="11" customFormat="1" ht="12" customHeight="1">
      <c r="A134" s="294"/>
      <c r="B134" s="253"/>
      <c r="C134" s="253"/>
      <c r="D134" s="253"/>
      <c r="E134" s="258"/>
      <c r="F134" s="258"/>
      <c r="G134" s="258"/>
      <c r="H134" s="301"/>
      <c r="I134" s="287"/>
      <c r="J134" s="19" t="s">
        <v>222</v>
      </c>
      <c r="K134" s="55" t="s">
        <v>244</v>
      </c>
      <c r="L134" s="17">
        <v>4</v>
      </c>
      <c r="M134" s="335"/>
      <c r="N134" s="253"/>
      <c r="O134" s="37">
        <v>360490</v>
      </c>
      <c r="P134" s="142">
        <v>1</v>
      </c>
      <c r="Q134" s="38" t="s">
        <v>1</v>
      </c>
      <c r="R134" s="78">
        <v>5.28</v>
      </c>
      <c r="S134" s="203" t="e">
        <f>IF(AND(K134="Seznanjanje z IO",#REF!= 2), 0.5)</f>
        <v>#REF!</v>
      </c>
      <c r="T134" s="203" t="e">
        <f>IF(AND(K134="Seznanjanje z IO",#REF!= 0.5), 0.17)</f>
        <v>#REF!</v>
      </c>
      <c r="U134" s="176" t="e">
        <f t="shared" si="1"/>
        <v>#REF!</v>
      </c>
      <c r="V134" s="205" t="e">
        <f>IF(OR(S134=0.5, T134=0.17),(((R134*U134)+#REF!)*#REF!)*#REF!,0)</f>
        <v>#REF!</v>
      </c>
      <c r="W134" s="205" t="e">
        <f>IF(V134=0, 0,#REF!- V134)</f>
        <v>#REF!</v>
      </c>
      <c r="X134" s="210" t="e">
        <f>IF(W134=0, "-",W134/#REF!)</f>
        <v>#REF!</v>
      </c>
      <c r="Y134" s="205" t="e">
        <f>IF(V134=0,#REF!, V134)</f>
        <v>#REF!</v>
      </c>
      <c r="Z134" s="276"/>
      <c r="AA134" s="269" t="str">
        <f>IF(AC134=1, (Z134/#REF!), "-")</f>
        <v>-</v>
      </c>
      <c r="AB134" s="258"/>
      <c r="AC134" s="250"/>
      <c r="AD134" s="233">
        <v>0.7</v>
      </c>
      <c r="AE134" s="65"/>
      <c r="AF134" s="65"/>
    </row>
    <row r="135" spans="1:32" s="11" customFormat="1" ht="12" customHeight="1">
      <c r="A135" s="294"/>
      <c r="B135" s="253"/>
      <c r="C135" s="253"/>
      <c r="D135" s="253"/>
      <c r="E135" s="258"/>
      <c r="F135" s="258"/>
      <c r="G135" s="258"/>
      <c r="H135" s="301"/>
      <c r="I135" s="287"/>
      <c r="J135" s="70" t="s">
        <v>223</v>
      </c>
      <c r="K135" s="82" t="s">
        <v>246</v>
      </c>
      <c r="L135" s="17">
        <v>3</v>
      </c>
      <c r="M135" s="335"/>
      <c r="N135" s="253"/>
      <c r="O135" s="37">
        <v>360490</v>
      </c>
      <c r="P135" s="142">
        <v>1</v>
      </c>
      <c r="Q135" s="38" t="s">
        <v>9</v>
      </c>
      <c r="R135" s="78">
        <v>5.28</v>
      </c>
      <c r="S135" s="203" t="e">
        <f>IF(AND(K135="Seznanjanje z IO",#REF!= 2), 0.5)</f>
        <v>#REF!</v>
      </c>
      <c r="T135" s="203" t="e">
        <f>IF(AND(K135="Seznanjanje z IO",#REF!= 0.5), 0.17)</f>
        <v>#REF!</v>
      </c>
      <c r="U135" s="176" t="e">
        <f t="shared" si="1"/>
        <v>#REF!</v>
      </c>
      <c r="V135" s="205" t="e">
        <f>IF(OR(S135=0.5, T135=0.17),(((R135*U135)+#REF!)*#REF!)*#REF!,0)</f>
        <v>#REF!</v>
      </c>
      <c r="W135" s="205" t="e">
        <f>IF(V135=0, 0,#REF!- V135)</f>
        <v>#REF!</v>
      </c>
      <c r="X135" s="210" t="e">
        <f>IF(W135=0, "-",W135/#REF!)</f>
        <v>#REF!</v>
      </c>
      <c r="Y135" s="205" t="e">
        <f>IF(V135=0,#REF!, V135)</f>
        <v>#REF!</v>
      </c>
      <c r="Z135" s="276"/>
      <c r="AA135" s="269" t="str">
        <f>IF(AC135=1, (Z135/#REF!), "-")</f>
        <v>-</v>
      </c>
      <c r="AB135" s="258"/>
      <c r="AC135" s="250"/>
      <c r="AD135" s="238">
        <v>0.7</v>
      </c>
      <c r="AE135" s="65"/>
      <c r="AF135" s="65"/>
    </row>
    <row r="136" spans="1:32" s="11" customFormat="1" ht="12" customHeight="1">
      <c r="A136" s="294"/>
      <c r="B136" s="253"/>
      <c r="C136" s="253"/>
      <c r="D136" s="253"/>
      <c r="E136" s="258"/>
      <c r="F136" s="258"/>
      <c r="G136" s="258"/>
      <c r="H136" s="308"/>
      <c r="I136" s="287"/>
      <c r="J136" s="70" t="s">
        <v>225</v>
      </c>
      <c r="K136" s="82" t="s">
        <v>235</v>
      </c>
      <c r="L136" s="17">
        <v>9</v>
      </c>
      <c r="M136" s="335"/>
      <c r="N136" s="253"/>
      <c r="O136" s="37">
        <v>360490</v>
      </c>
      <c r="P136" s="142">
        <v>1</v>
      </c>
      <c r="Q136" s="38" t="s">
        <v>9</v>
      </c>
      <c r="R136" s="78">
        <v>5.28</v>
      </c>
      <c r="S136" s="203" t="e">
        <f>IF(AND(K136="Seznanjanje z IO",#REF!= 2), 0.5)</f>
        <v>#REF!</v>
      </c>
      <c r="T136" s="203" t="e">
        <f>IF(AND(K136="Seznanjanje z IO",#REF!= 0.5), 0.17)</f>
        <v>#REF!</v>
      </c>
      <c r="U136" s="176" t="e">
        <f t="shared" si="1"/>
        <v>#REF!</v>
      </c>
      <c r="V136" s="205" t="e">
        <f>IF(OR(S136=0.5, T136=0.17),(((R136*U136)+#REF!)*#REF!)*#REF!,0)</f>
        <v>#REF!</v>
      </c>
      <c r="W136" s="205" t="e">
        <f>IF(V136=0, 0,#REF!- V136)</f>
        <v>#REF!</v>
      </c>
      <c r="X136" s="210" t="e">
        <f>IF(W136=0, "-",W136/#REF!)</f>
        <v>#REF!</v>
      </c>
      <c r="Y136" s="205" t="e">
        <f>IF(V136=0,#REF!, V136)</f>
        <v>#REF!</v>
      </c>
      <c r="Z136" s="276"/>
      <c r="AA136" s="269" t="str">
        <f>IF(AC136=1, (Z136/#REF!), "-")</f>
        <v>-</v>
      </c>
      <c r="AB136" s="258"/>
      <c r="AC136" s="250"/>
      <c r="AD136" s="233">
        <v>0.7</v>
      </c>
      <c r="AE136" s="65"/>
      <c r="AF136" s="65"/>
    </row>
    <row r="137" spans="1:32" s="11" customFormat="1" ht="12" customHeight="1" thickBot="1">
      <c r="A137" s="294"/>
      <c r="B137" s="259"/>
      <c r="C137" s="259"/>
      <c r="D137" s="259"/>
      <c r="E137" s="261"/>
      <c r="F137" s="261"/>
      <c r="G137" s="261"/>
      <c r="H137" s="308"/>
      <c r="I137" s="331"/>
      <c r="J137" s="72" t="s">
        <v>225</v>
      </c>
      <c r="K137" s="153" t="s">
        <v>248</v>
      </c>
      <c r="L137" s="229" t="s">
        <v>1066</v>
      </c>
      <c r="M137" s="336"/>
      <c r="N137" s="259"/>
      <c r="O137" s="46">
        <v>360490</v>
      </c>
      <c r="P137" s="143">
        <v>1</v>
      </c>
      <c r="Q137" s="38" t="s">
        <v>9</v>
      </c>
      <c r="R137" s="65">
        <v>5.28</v>
      </c>
      <c r="S137" s="203" t="e">
        <f>IF(AND(K137="Seznanjanje z IO",#REF!= 2), 0.5)</f>
        <v>#REF!</v>
      </c>
      <c r="T137" s="203" t="e">
        <f>IF(AND(K137="Seznanjanje z IO",#REF!= 0.5), 0.17)</f>
        <v>#REF!</v>
      </c>
      <c r="U137" s="176" t="e">
        <f t="shared" si="1"/>
        <v>#REF!</v>
      </c>
      <c r="V137" s="205" t="e">
        <f>IF(OR(S137=0.5, T137=0.17),(((R137*U137)+#REF!)*#REF!)*#REF!,0)</f>
        <v>#REF!</v>
      </c>
      <c r="W137" s="205" t="e">
        <f>IF(V137=0, 0,#REF!- V137)</f>
        <v>#REF!</v>
      </c>
      <c r="X137" s="210" t="e">
        <f>IF(W137=0, "-",W137/#REF!)</f>
        <v>#REF!</v>
      </c>
      <c r="Y137" s="205" t="e">
        <f>IF(V137=0,#REF!, V137)</f>
        <v>#REF!</v>
      </c>
      <c r="Z137" s="277"/>
      <c r="AA137" s="270" t="str">
        <f>IF(AC137=1, (Z137/#REF!), "-")</f>
        <v>-</v>
      </c>
      <c r="AB137" s="261"/>
      <c r="AC137" s="251"/>
      <c r="AD137" s="234">
        <v>0.7</v>
      </c>
      <c r="AE137" s="231"/>
      <c r="AF137" s="231"/>
    </row>
    <row r="138" spans="1:32" s="11" customFormat="1" ht="12" customHeight="1" thickTop="1">
      <c r="A138" s="293" t="s">
        <v>967</v>
      </c>
      <c r="B138" s="252" t="s">
        <v>249</v>
      </c>
      <c r="C138" s="252" t="s">
        <v>978</v>
      </c>
      <c r="D138" s="252" t="s">
        <v>87</v>
      </c>
      <c r="E138" s="257" t="s">
        <v>971</v>
      </c>
      <c r="F138" s="257" t="s">
        <v>972</v>
      </c>
      <c r="G138" s="257" t="s">
        <v>228</v>
      </c>
      <c r="H138" s="299" t="s">
        <v>251</v>
      </c>
      <c r="I138" s="286">
        <v>6</v>
      </c>
      <c r="J138" s="81" t="s">
        <v>230</v>
      </c>
      <c r="K138" s="74" t="s">
        <v>7</v>
      </c>
      <c r="L138" s="228">
        <v>2</v>
      </c>
      <c r="M138" s="334" t="s">
        <v>253</v>
      </c>
      <c r="N138" s="252"/>
      <c r="O138" s="51">
        <v>200</v>
      </c>
      <c r="P138" s="141">
        <v>1</v>
      </c>
      <c r="Q138" s="31" t="s">
        <v>9</v>
      </c>
      <c r="R138" s="34">
        <v>5.28</v>
      </c>
      <c r="S138" s="203" t="e">
        <f>IF(AND(K138="Seznanjanje z IO",#REF!= 2), 0.5)</f>
        <v>#REF!</v>
      </c>
      <c r="T138" s="203" t="e">
        <f>IF(AND(K138="Seznanjanje z IO",#REF!= 0.5), 0.17)</f>
        <v>#REF!</v>
      </c>
      <c r="U138" s="176" t="e">
        <f t="shared" si="1"/>
        <v>#REF!</v>
      </c>
      <c r="V138" s="205" t="e">
        <f>IF(OR(S138=0.5, T138=0.17),(((R138*U138)+#REF!)*#REF!)*#REF!,0)</f>
        <v>#REF!</v>
      </c>
      <c r="W138" s="205" t="e">
        <f>IF(V138=0, 0,#REF!- V138)</f>
        <v>#REF!</v>
      </c>
      <c r="X138" s="210" t="e">
        <f>IF(W138=0, "-",W138/#REF!)</f>
        <v>#REF!</v>
      </c>
      <c r="Y138" s="205" t="e">
        <f>IF(V138=0,#REF!, V138)</f>
        <v>#REF!</v>
      </c>
      <c r="Z138" s="272" t="e">
        <f>SUM(Y138:Y141)</f>
        <v>#REF!</v>
      </c>
      <c r="AA138" s="268" t="str">
        <f>IF(AC138=1, (Z138/#REF!), "-")</f>
        <v>-</v>
      </c>
      <c r="AB138" s="257" t="s">
        <v>228</v>
      </c>
      <c r="AC138" s="249"/>
      <c r="AD138" s="232">
        <v>0.5</v>
      </c>
      <c r="AE138" s="53">
        <v>62317.599999999999</v>
      </c>
      <c r="AF138" s="53">
        <v>31158.799999999999</v>
      </c>
    </row>
    <row r="139" spans="1:32" s="11" customFormat="1" ht="12" customHeight="1">
      <c r="A139" s="294"/>
      <c r="B139" s="253"/>
      <c r="C139" s="253"/>
      <c r="D139" s="253"/>
      <c r="E139" s="258"/>
      <c r="F139" s="258"/>
      <c r="G139" s="258"/>
      <c r="H139" s="301"/>
      <c r="I139" s="287"/>
      <c r="J139" s="19" t="s">
        <v>232</v>
      </c>
      <c r="K139" s="55" t="s">
        <v>209</v>
      </c>
      <c r="L139" s="17">
        <v>6</v>
      </c>
      <c r="M139" s="335"/>
      <c r="N139" s="253"/>
      <c r="O139" s="37">
        <v>200</v>
      </c>
      <c r="P139" s="142">
        <v>1</v>
      </c>
      <c r="Q139" s="38" t="s">
        <v>1</v>
      </c>
      <c r="R139" s="78">
        <v>5.28</v>
      </c>
      <c r="S139" s="203" t="e">
        <f>IF(AND(K139="Seznanjanje z IO",#REF!= 2), 0.5)</f>
        <v>#REF!</v>
      </c>
      <c r="T139" s="203" t="e">
        <f>IF(AND(K139="Seznanjanje z IO",#REF!= 0.5), 0.17)</f>
        <v>#REF!</v>
      </c>
      <c r="U139" s="176" t="e">
        <f t="shared" si="1"/>
        <v>#REF!</v>
      </c>
      <c r="V139" s="205" t="e">
        <f>IF(OR(S139=0.5, T139=0.17),(((R139*U139)+#REF!)*#REF!)*#REF!,0)</f>
        <v>#REF!</v>
      </c>
      <c r="W139" s="205" t="e">
        <f>IF(V139=0, 0,#REF!- V139)</f>
        <v>#REF!</v>
      </c>
      <c r="X139" s="210" t="e">
        <f>IF(W139=0, "-",W139/#REF!)</f>
        <v>#REF!</v>
      </c>
      <c r="Y139" s="205" t="e">
        <f>IF(V139=0,#REF!, V139)</f>
        <v>#REF!</v>
      </c>
      <c r="Z139" s="273"/>
      <c r="AA139" s="269" t="str">
        <f>IF(AC139=1, (Z139/#REF!), "-")</f>
        <v>-</v>
      </c>
      <c r="AB139" s="258"/>
      <c r="AC139" s="250"/>
      <c r="AD139" s="233">
        <v>0.5</v>
      </c>
      <c r="AE139" s="65"/>
      <c r="AF139" s="65"/>
    </row>
    <row r="140" spans="1:32" s="11" customFormat="1" ht="12" customHeight="1">
      <c r="A140" s="294"/>
      <c r="B140" s="253"/>
      <c r="C140" s="253"/>
      <c r="D140" s="253"/>
      <c r="E140" s="258"/>
      <c r="F140" s="258"/>
      <c r="G140" s="258"/>
      <c r="H140" s="301"/>
      <c r="I140" s="287"/>
      <c r="J140" s="70" t="s">
        <v>234</v>
      </c>
      <c r="K140" s="82" t="s">
        <v>246</v>
      </c>
      <c r="L140" s="17">
        <v>6</v>
      </c>
      <c r="M140" s="335"/>
      <c r="N140" s="253"/>
      <c r="O140" s="37">
        <v>200</v>
      </c>
      <c r="P140" s="142">
        <v>1</v>
      </c>
      <c r="Q140" s="38" t="s">
        <v>9</v>
      </c>
      <c r="R140" s="78">
        <v>5.28</v>
      </c>
      <c r="S140" s="203" t="e">
        <f>IF(AND(K140="Seznanjanje z IO",#REF!= 2), 0.5)</f>
        <v>#REF!</v>
      </c>
      <c r="T140" s="203" t="e">
        <f>IF(AND(K140="Seznanjanje z IO",#REF!= 0.5), 0.17)</f>
        <v>#REF!</v>
      </c>
      <c r="U140" s="176" t="e">
        <f t="shared" si="1"/>
        <v>#REF!</v>
      </c>
      <c r="V140" s="205" t="e">
        <f>IF(OR(S140=0.5, T140=0.17),(((R140*U140)+#REF!)*#REF!)*#REF!,0)</f>
        <v>#REF!</v>
      </c>
      <c r="W140" s="205" t="e">
        <f>IF(V140=0, 0,#REF!- V140)</f>
        <v>#REF!</v>
      </c>
      <c r="X140" s="210" t="e">
        <f>IF(W140=0, "-",W140/#REF!)</f>
        <v>#REF!</v>
      </c>
      <c r="Y140" s="205" t="e">
        <f>IF(V140=0,#REF!, V140)</f>
        <v>#REF!</v>
      </c>
      <c r="Z140" s="273"/>
      <c r="AA140" s="269" t="str">
        <f>IF(AC140=1, (Z140/#REF!), "-")</f>
        <v>-</v>
      </c>
      <c r="AB140" s="258"/>
      <c r="AC140" s="250"/>
      <c r="AD140" s="233">
        <v>0.5</v>
      </c>
      <c r="AE140" s="65"/>
      <c r="AF140" s="65"/>
    </row>
    <row r="141" spans="1:32" s="11" customFormat="1" ht="12" customHeight="1" thickBot="1">
      <c r="A141" s="294"/>
      <c r="B141" s="259"/>
      <c r="C141" s="259"/>
      <c r="D141" s="259"/>
      <c r="E141" s="261"/>
      <c r="F141" s="261"/>
      <c r="G141" s="261"/>
      <c r="H141" s="308"/>
      <c r="I141" s="331"/>
      <c r="J141" s="72" t="s">
        <v>236</v>
      </c>
      <c r="K141" s="153" t="s">
        <v>257</v>
      </c>
      <c r="L141" s="229">
        <v>9</v>
      </c>
      <c r="M141" s="336"/>
      <c r="N141" s="259"/>
      <c r="O141" s="46">
        <v>200</v>
      </c>
      <c r="P141" s="143">
        <v>1</v>
      </c>
      <c r="Q141" s="38" t="s">
        <v>9</v>
      </c>
      <c r="R141" s="65">
        <v>5.28</v>
      </c>
      <c r="S141" s="203" t="e">
        <f>IF(AND(K141="Seznanjanje z IO",#REF!= 2), 0.5)</f>
        <v>#REF!</v>
      </c>
      <c r="T141" s="203" t="e">
        <f>IF(AND(K141="Seznanjanje z IO",#REF!= 0.5), 0.17)</f>
        <v>#REF!</v>
      </c>
      <c r="U141" s="176" t="e">
        <f t="shared" si="1"/>
        <v>#REF!</v>
      </c>
      <c r="V141" s="205" t="e">
        <f>IF(OR(S141=0.5, T141=0.17),(((R141*U141)+#REF!)*#REF!)*#REF!,0)</f>
        <v>#REF!</v>
      </c>
      <c r="W141" s="205" t="e">
        <f>IF(V141=0, 0,#REF!- V141)</f>
        <v>#REF!</v>
      </c>
      <c r="X141" s="210" t="e">
        <f>IF(W141=0, "-",W141/#REF!)</f>
        <v>#REF!</v>
      </c>
      <c r="Y141" s="205" t="e">
        <f>IF(V141=0,#REF!, V141)</f>
        <v>#REF!</v>
      </c>
      <c r="Z141" s="274"/>
      <c r="AA141" s="270" t="str">
        <f>IF(AC141=1, (Z141/#REF!), "-")</f>
        <v>-</v>
      </c>
      <c r="AB141" s="261"/>
      <c r="AC141" s="251"/>
      <c r="AD141" s="234">
        <v>0.5</v>
      </c>
      <c r="AE141" s="231"/>
      <c r="AF141" s="231"/>
    </row>
    <row r="142" spans="1:32" s="11" customFormat="1" ht="12" customHeight="1" thickTop="1">
      <c r="A142" s="293" t="s">
        <v>967</v>
      </c>
      <c r="B142" s="299" t="s">
        <v>258</v>
      </c>
      <c r="C142" s="299" t="s">
        <v>259</v>
      </c>
      <c r="D142" s="252" t="s">
        <v>87</v>
      </c>
      <c r="E142" s="254" t="s">
        <v>971</v>
      </c>
      <c r="F142" s="254" t="s">
        <v>972</v>
      </c>
      <c r="G142" s="254" t="s">
        <v>239</v>
      </c>
      <c r="H142" s="299" t="s">
        <v>261</v>
      </c>
      <c r="I142" s="305">
        <v>7</v>
      </c>
      <c r="J142" s="58" t="s">
        <v>241</v>
      </c>
      <c r="K142" s="74" t="s">
        <v>7</v>
      </c>
      <c r="L142" s="228">
        <v>1</v>
      </c>
      <c r="M142" s="295" t="s">
        <v>263</v>
      </c>
      <c r="N142" s="252"/>
      <c r="O142" s="35">
        <v>80435</v>
      </c>
      <c r="P142" s="141">
        <v>1</v>
      </c>
      <c r="Q142" s="31" t="s">
        <v>9</v>
      </c>
      <c r="R142" s="34">
        <v>9.3699999999999992</v>
      </c>
      <c r="S142" s="203" t="e">
        <f>IF(AND(K142="Seznanjanje z IO",#REF!= 2), 0.5)</f>
        <v>#REF!</v>
      </c>
      <c r="T142" s="203" t="e">
        <f>IF(AND(K142="Seznanjanje z IO",#REF!= 0.5), 0.17)</f>
        <v>#REF!</v>
      </c>
      <c r="U142" s="176" t="e">
        <f t="shared" si="1"/>
        <v>#REF!</v>
      </c>
      <c r="V142" s="205" t="e">
        <f>IF(OR(S142=0.5, T142=0.17),(((R142*U142)+#REF!)*#REF!)*#REF!,0)</f>
        <v>#REF!</v>
      </c>
      <c r="W142" s="205" t="e">
        <f>IF(V142=0, 0,#REF!- V142)</f>
        <v>#REF!</v>
      </c>
      <c r="X142" s="210" t="e">
        <f>IF(W142=0, "-",W142/#REF!)</f>
        <v>#REF!</v>
      </c>
      <c r="Y142" s="205" t="e">
        <f>IF(V142=0,#REF!, V142)</f>
        <v>#REF!</v>
      </c>
      <c r="Z142" s="272" t="e">
        <f>SUM(Y142:Y146)</f>
        <v>#REF!</v>
      </c>
      <c r="AA142" s="268" t="str">
        <f>IF(AC142=1, (Z142/#REF!), "-")</f>
        <v>-</v>
      </c>
      <c r="AB142" s="254" t="s">
        <v>239</v>
      </c>
      <c r="AC142" s="249"/>
      <c r="AD142" s="232">
        <v>0.7</v>
      </c>
      <c r="AE142" s="53">
        <v>4522055.7</v>
      </c>
      <c r="AF142" s="53">
        <v>3165438.99</v>
      </c>
    </row>
    <row r="143" spans="1:32" s="11" customFormat="1" ht="12" customHeight="1">
      <c r="A143" s="294"/>
      <c r="B143" s="301"/>
      <c r="C143" s="301"/>
      <c r="D143" s="253"/>
      <c r="E143" s="255"/>
      <c r="F143" s="255"/>
      <c r="G143" s="255"/>
      <c r="H143" s="301"/>
      <c r="I143" s="306"/>
      <c r="J143" s="17" t="s">
        <v>243</v>
      </c>
      <c r="K143" s="55" t="s">
        <v>147</v>
      </c>
      <c r="L143" s="17">
        <v>4</v>
      </c>
      <c r="M143" s="296"/>
      <c r="N143" s="253"/>
      <c r="O143" s="41">
        <v>80435</v>
      </c>
      <c r="P143" s="142">
        <v>1</v>
      </c>
      <c r="Q143" s="38" t="s">
        <v>1</v>
      </c>
      <c r="R143" s="40">
        <v>9.3699999999999992</v>
      </c>
      <c r="S143" s="203" t="e">
        <f>IF(AND(K143="Seznanjanje z IO",#REF!= 2), 0.5)</f>
        <v>#REF!</v>
      </c>
      <c r="T143" s="203" t="e">
        <f>IF(AND(K143="Seznanjanje z IO",#REF!= 0.5), 0.17)</f>
        <v>#REF!</v>
      </c>
      <c r="U143" s="176" t="e">
        <f t="shared" si="1"/>
        <v>#REF!</v>
      </c>
      <c r="V143" s="205" t="e">
        <f>IF(OR(S143=0.5, T143=0.17),(((R143*U143)+#REF!)*#REF!)*#REF!,0)</f>
        <v>#REF!</v>
      </c>
      <c r="W143" s="205" t="e">
        <f>IF(V143=0, 0,#REF!- V143)</f>
        <v>#REF!</v>
      </c>
      <c r="X143" s="210" t="e">
        <f>IF(W143=0, "-",W143/#REF!)</f>
        <v>#REF!</v>
      </c>
      <c r="Y143" s="205" t="e">
        <f>IF(V143=0,#REF!, V143)</f>
        <v>#REF!</v>
      </c>
      <c r="Z143" s="273"/>
      <c r="AA143" s="269" t="str">
        <f>IF(AC143=1, (Z143/#REF!), "-")</f>
        <v>-</v>
      </c>
      <c r="AB143" s="255"/>
      <c r="AC143" s="250"/>
      <c r="AD143" s="233">
        <v>0.7</v>
      </c>
      <c r="AE143" s="65"/>
      <c r="AF143" s="65"/>
    </row>
    <row r="144" spans="1:32" s="11" customFormat="1" ht="12" customHeight="1">
      <c r="A144" s="294"/>
      <c r="B144" s="301"/>
      <c r="C144" s="301"/>
      <c r="D144" s="253"/>
      <c r="E144" s="255"/>
      <c r="F144" s="255"/>
      <c r="G144" s="255"/>
      <c r="H144" s="301"/>
      <c r="I144" s="306"/>
      <c r="J144" s="20" t="s">
        <v>245</v>
      </c>
      <c r="K144" s="82" t="s">
        <v>266</v>
      </c>
      <c r="L144" s="17">
        <v>6</v>
      </c>
      <c r="M144" s="296"/>
      <c r="N144" s="253"/>
      <c r="O144" s="41">
        <v>80435</v>
      </c>
      <c r="P144" s="142">
        <v>1</v>
      </c>
      <c r="Q144" s="38" t="s">
        <v>1</v>
      </c>
      <c r="R144" s="40">
        <v>9.3699999999999992</v>
      </c>
      <c r="S144" s="203" t="e">
        <f>IF(AND(K144="Seznanjanje z IO",#REF!= 2), 0.5)</f>
        <v>#REF!</v>
      </c>
      <c r="T144" s="203" t="e">
        <f>IF(AND(K144="Seznanjanje z IO",#REF!= 0.5), 0.17)</f>
        <v>#REF!</v>
      </c>
      <c r="U144" s="176" t="e">
        <f t="shared" si="1"/>
        <v>#REF!</v>
      </c>
      <c r="V144" s="205" t="e">
        <f>IF(OR(S144=0.5, T144=0.17),(((R144*U144)+#REF!)*#REF!)*#REF!,0)</f>
        <v>#REF!</v>
      </c>
      <c r="W144" s="205" t="e">
        <f>IF(V144=0, 0,#REF!- V144)</f>
        <v>#REF!</v>
      </c>
      <c r="X144" s="210" t="e">
        <f>IF(W144=0, "-",W144/#REF!)</f>
        <v>#REF!</v>
      </c>
      <c r="Y144" s="205" t="e">
        <f>IF(V144=0,#REF!, V144)</f>
        <v>#REF!</v>
      </c>
      <c r="Z144" s="273"/>
      <c r="AA144" s="269" t="str">
        <f>IF(AC144=1, (Z144/#REF!), "-")</f>
        <v>-</v>
      </c>
      <c r="AB144" s="255"/>
      <c r="AC144" s="250"/>
      <c r="AD144" s="233">
        <v>0.7</v>
      </c>
      <c r="AE144" s="65"/>
      <c r="AF144" s="65"/>
    </row>
    <row r="145" spans="1:32" s="11" customFormat="1" ht="12" customHeight="1">
      <c r="A145" s="294"/>
      <c r="B145" s="300"/>
      <c r="C145" s="300"/>
      <c r="D145" s="253"/>
      <c r="E145" s="256"/>
      <c r="F145" s="256"/>
      <c r="G145" s="256"/>
      <c r="H145" s="308"/>
      <c r="I145" s="307"/>
      <c r="J145" s="20" t="s">
        <v>247</v>
      </c>
      <c r="K145" s="55" t="s">
        <v>269</v>
      </c>
      <c r="L145" s="17" t="s">
        <v>1066</v>
      </c>
      <c r="M145" s="296"/>
      <c r="N145" s="253"/>
      <c r="O145" s="41">
        <v>80435</v>
      </c>
      <c r="P145" s="142">
        <v>1</v>
      </c>
      <c r="Q145" s="38" t="s">
        <v>1</v>
      </c>
      <c r="R145" s="40">
        <v>9.3699999999999992</v>
      </c>
      <c r="S145" s="203" t="e">
        <f>IF(AND(K145="Seznanjanje z IO",#REF!= 2), 0.5)</f>
        <v>#REF!</v>
      </c>
      <c r="T145" s="203" t="e">
        <f>IF(AND(K145="Seznanjanje z IO",#REF!= 0.5), 0.17)</f>
        <v>#REF!</v>
      </c>
      <c r="U145" s="176" t="e">
        <f t="shared" si="1"/>
        <v>#REF!</v>
      </c>
      <c r="V145" s="205" t="e">
        <f>IF(OR(S145=0.5, T145=0.17),(((R145*U145)+#REF!)*#REF!)*#REF!,0)</f>
        <v>#REF!</v>
      </c>
      <c r="W145" s="205" t="e">
        <f>IF(V145=0, 0,#REF!- V145)</f>
        <v>#REF!</v>
      </c>
      <c r="X145" s="210" t="e">
        <f>IF(W145=0, "-",W145/#REF!)</f>
        <v>#REF!</v>
      </c>
      <c r="Y145" s="205" t="e">
        <f>IF(V145=0,#REF!, V145)</f>
        <v>#REF!</v>
      </c>
      <c r="Z145" s="273"/>
      <c r="AA145" s="269" t="str">
        <f>IF(AC145=1, (Z145/#REF!), "-")</f>
        <v>-</v>
      </c>
      <c r="AB145" s="256"/>
      <c r="AC145" s="250"/>
      <c r="AD145" s="233">
        <v>0.7</v>
      </c>
      <c r="AE145" s="65"/>
      <c r="AF145" s="65"/>
    </row>
    <row r="146" spans="1:32" s="11" customFormat="1" ht="12" customHeight="1" thickBot="1">
      <c r="A146" s="294"/>
      <c r="B146" s="300"/>
      <c r="C146" s="300"/>
      <c r="D146" s="259"/>
      <c r="E146" s="256"/>
      <c r="F146" s="256"/>
      <c r="G146" s="256"/>
      <c r="H146" s="308"/>
      <c r="I146" s="307"/>
      <c r="J146" s="63" t="s">
        <v>866</v>
      </c>
      <c r="K146" s="75" t="s">
        <v>271</v>
      </c>
      <c r="L146" s="229" t="s">
        <v>1066</v>
      </c>
      <c r="M146" s="312"/>
      <c r="N146" s="259"/>
      <c r="O146" s="57">
        <v>80435</v>
      </c>
      <c r="P146" s="143">
        <v>1</v>
      </c>
      <c r="Q146" s="38" t="s">
        <v>1</v>
      </c>
      <c r="R146" s="78">
        <v>9.3699999999999992</v>
      </c>
      <c r="S146" s="203" t="e">
        <f>IF(AND(K146="Seznanjanje z IO",#REF!= 2), 0.5)</f>
        <v>#REF!</v>
      </c>
      <c r="T146" s="203" t="e">
        <f>IF(AND(K146="Seznanjanje z IO",#REF!= 0.5), 0.17)</f>
        <v>#REF!</v>
      </c>
      <c r="U146" s="176" t="e">
        <f t="shared" si="1"/>
        <v>#REF!</v>
      </c>
      <c r="V146" s="205" t="e">
        <f>IF(OR(S146=0.5, T146=0.17),(((R146*U146)+#REF!)*#REF!)*#REF!,0)</f>
        <v>#REF!</v>
      </c>
      <c r="W146" s="205" t="e">
        <f>IF(V146=0, 0,#REF!- V146)</f>
        <v>#REF!</v>
      </c>
      <c r="X146" s="210" t="e">
        <f>IF(W146=0, "-",W146/#REF!)</f>
        <v>#REF!</v>
      </c>
      <c r="Y146" s="205" t="e">
        <f>IF(V146=0,#REF!, V146)</f>
        <v>#REF!</v>
      </c>
      <c r="Z146" s="274"/>
      <c r="AA146" s="270" t="str">
        <f>IF(AC146=1, (Z146/#REF!), "-")</f>
        <v>-</v>
      </c>
      <c r="AB146" s="256"/>
      <c r="AC146" s="251"/>
      <c r="AD146" s="234">
        <v>0.7</v>
      </c>
      <c r="AE146" s="231"/>
      <c r="AF146" s="231"/>
    </row>
    <row r="147" spans="1:32" s="11" customFormat="1" ht="12" customHeight="1" thickTop="1">
      <c r="A147" s="293" t="s">
        <v>967</v>
      </c>
      <c r="B147" s="299" t="s">
        <v>258</v>
      </c>
      <c r="C147" s="299" t="s">
        <v>272</v>
      </c>
      <c r="D147" s="252" t="s">
        <v>87</v>
      </c>
      <c r="E147" s="254" t="s">
        <v>971</v>
      </c>
      <c r="F147" s="254" t="s">
        <v>972</v>
      </c>
      <c r="G147" s="254" t="s">
        <v>250</v>
      </c>
      <c r="H147" s="299" t="s">
        <v>274</v>
      </c>
      <c r="I147" s="305">
        <v>7</v>
      </c>
      <c r="J147" s="58" t="s">
        <v>252</v>
      </c>
      <c r="K147" s="59" t="s">
        <v>7</v>
      </c>
      <c r="L147" s="228">
        <v>1</v>
      </c>
      <c r="M147" s="295" t="s">
        <v>276</v>
      </c>
      <c r="N147" s="343" t="s">
        <v>277</v>
      </c>
      <c r="O147" s="35">
        <v>804</v>
      </c>
      <c r="P147" s="141">
        <v>1</v>
      </c>
      <c r="Q147" s="31" t="s">
        <v>9</v>
      </c>
      <c r="R147" s="34">
        <v>9.3699999999999992</v>
      </c>
      <c r="S147" s="203" t="e">
        <f>IF(AND(K147="Seznanjanje z IO",#REF!= 2), 0.5)</f>
        <v>#REF!</v>
      </c>
      <c r="T147" s="203" t="e">
        <f>IF(AND(K147="Seznanjanje z IO",#REF!= 0.5), 0.17)</f>
        <v>#REF!</v>
      </c>
      <c r="U147" s="176" t="e">
        <f t="shared" si="1"/>
        <v>#REF!</v>
      </c>
      <c r="V147" s="205" t="e">
        <f>IF(OR(S147=0.5, T147=0.17),(((R147*U147)+#REF!)*#REF!)*#REF!,0)</f>
        <v>#REF!</v>
      </c>
      <c r="W147" s="205" t="e">
        <f>IF(V147=0, 0,#REF!- V147)</f>
        <v>#REF!</v>
      </c>
      <c r="X147" s="210" t="e">
        <f>IF(W147=0, "-",W147/#REF!)</f>
        <v>#REF!</v>
      </c>
      <c r="Y147" s="205" t="e">
        <f>IF(V147=0,#REF!, V147)</f>
        <v>#REF!</v>
      </c>
      <c r="Z147" s="272" t="e">
        <f>SUM(Y147:Y151)</f>
        <v>#REF!</v>
      </c>
      <c r="AA147" s="268" t="str">
        <f>IF(AC147=1, (Z147/#REF!), "-")</f>
        <v>-</v>
      </c>
      <c r="AB147" s="254" t="s">
        <v>250</v>
      </c>
      <c r="AC147" s="249"/>
      <c r="AD147" s="232">
        <v>0.5</v>
      </c>
      <c r="AE147" s="53">
        <v>20876.823815</v>
      </c>
      <c r="AF147" s="53">
        <v>10438.4119075</v>
      </c>
    </row>
    <row r="148" spans="1:32" s="11" customFormat="1" ht="12" customHeight="1">
      <c r="A148" s="294"/>
      <c r="B148" s="301"/>
      <c r="C148" s="301"/>
      <c r="D148" s="253"/>
      <c r="E148" s="255"/>
      <c r="F148" s="255"/>
      <c r="G148" s="255"/>
      <c r="H148" s="301"/>
      <c r="I148" s="306"/>
      <c r="J148" s="17" t="s">
        <v>254</v>
      </c>
      <c r="K148" s="62" t="s">
        <v>147</v>
      </c>
      <c r="L148" s="17">
        <v>4</v>
      </c>
      <c r="M148" s="296"/>
      <c r="N148" s="344"/>
      <c r="O148" s="41">
        <v>804</v>
      </c>
      <c r="P148" s="142">
        <v>1</v>
      </c>
      <c r="Q148" s="38" t="s">
        <v>1</v>
      </c>
      <c r="R148" s="40">
        <v>9.3699999999999992</v>
      </c>
      <c r="S148" s="203" t="e">
        <f>IF(AND(K148="Seznanjanje z IO",#REF!= 2), 0.5)</f>
        <v>#REF!</v>
      </c>
      <c r="T148" s="203" t="e">
        <f>IF(AND(K148="Seznanjanje z IO",#REF!= 0.5), 0.17)</f>
        <v>#REF!</v>
      </c>
      <c r="U148" s="176" t="e">
        <f t="shared" si="1"/>
        <v>#REF!</v>
      </c>
      <c r="V148" s="205" t="e">
        <f>IF(OR(S148=0.5, T148=0.17),(((R148*U148)+#REF!)*#REF!)*#REF!,0)</f>
        <v>#REF!</v>
      </c>
      <c r="W148" s="205" t="e">
        <f>IF(V148=0, 0,#REF!- V148)</f>
        <v>#REF!</v>
      </c>
      <c r="X148" s="210" t="e">
        <f>IF(W148=0, "-",W148/#REF!)</f>
        <v>#REF!</v>
      </c>
      <c r="Y148" s="205" t="e">
        <f>IF(V148=0,#REF!, V148)</f>
        <v>#REF!</v>
      </c>
      <c r="Z148" s="273"/>
      <c r="AA148" s="269" t="str">
        <f>IF(AC148=1, (Z148/#REF!), "-")</f>
        <v>-</v>
      </c>
      <c r="AB148" s="255"/>
      <c r="AC148" s="250"/>
      <c r="AD148" s="233">
        <v>0.5</v>
      </c>
      <c r="AE148" s="65"/>
      <c r="AF148" s="65"/>
    </row>
    <row r="149" spans="1:32" s="11" customFormat="1" ht="12" customHeight="1">
      <c r="A149" s="294"/>
      <c r="B149" s="301"/>
      <c r="C149" s="301"/>
      <c r="D149" s="253"/>
      <c r="E149" s="255"/>
      <c r="F149" s="255"/>
      <c r="G149" s="255"/>
      <c r="H149" s="301"/>
      <c r="I149" s="306"/>
      <c r="J149" s="20" t="s">
        <v>255</v>
      </c>
      <c r="K149" s="82" t="s">
        <v>280</v>
      </c>
      <c r="L149" s="17">
        <v>6</v>
      </c>
      <c r="M149" s="296"/>
      <c r="N149" s="344"/>
      <c r="O149" s="41">
        <v>804</v>
      </c>
      <c r="P149" s="142">
        <v>1</v>
      </c>
      <c r="Q149" s="120" t="s">
        <v>1</v>
      </c>
      <c r="R149" s="40">
        <v>9.3699999999999992</v>
      </c>
      <c r="S149" s="203" t="e">
        <f>IF(AND(K149="Seznanjanje z IO",#REF!= 2), 0.5)</f>
        <v>#REF!</v>
      </c>
      <c r="T149" s="203" t="e">
        <f>IF(AND(K149="Seznanjanje z IO",#REF!= 0.5), 0.17)</f>
        <v>#REF!</v>
      </c>
      <c r="U149" s="176" t="e">
        <f t="shared" si="1"/>
        <v>#REF!</v>
      </c>
      <c r="V149" s="205" t="e">
        <f>IF(OR(S149=0.5, T149=0.17),(((R149*U149)+#REF!)*#REF!)*#REF!,0)</f>
        <v>#REF!</v>
      </c>
      <c r="W149" s="205" t="e">
        <f>IF(V149=0, 0,#REF!- V149)</f>
        <v>#REF!</v>
      </c>
      <c r="X149" s="210" t="e">
        <f>IF(W149=0, "-",W149/#REF!)</f>
        <v>#REF!</v>
      </c>
      <c r="Y149" s="205" t="e">
        <f>IF(V149=0,#REF!, V149)</f>
        <v>#REF!</v>
      </c>
      <c r="Z149" s="273"/>
      <c r="AA149" s="269" t="str">
        <f>IF(AC149=1, (Z149/#REF!), "-")</f>
        <v>-</v>
      </c>
      <c r="AB149" s="255"/>
      <c r="AC149" s="250"/>
      <c r="AD149" s="238">
        <v>0.5</v>
      </c>
      <c r="AE149" s="65"/>
      <c r="AF149" s="65"/>
    </row>
    <row r="150" spans="1:32" s="11" customFormat="1" ht="12" customHeight="1">
      <c r="A150" s="294"/>
      <c r="B150" s="300"/>
      <c r="C150" s="300"/>
      <c r="D150" s="253"/>
      <c r="E150" s="256"/>
      <c r="F150" s="256"/>
      <c r="G150" s="256"/>
      <c r="H150" s="308"/>
      <c r="I150" s="307"/>
      <c r="J150" s="20" t="s">
        <v>256</v>
      </c>
      <c r="K150" s="55" t="s">
        <v>282</v>
      </c>
      <c r="L150" s="17">
        <v>9</v>
      </c>
      <c r="M150" s="296"/>
      <c r="N150" s="344"/>
      <c r="O150" s="41">
        <v>804</v>
      </c>
      <c r="P150" s="142">
        <v>1</v>
      </c>
      <c r="Q150" s="110" t="s">
        <v>9</v>
      </c>
      <c r="R150" s="40">
        <v>9.3699999999999992</v>
      </c>
      <c r="S150" s="203" t="e">
        <f>IF(AND(K150="Seznanjanje z IO",#REF!= 2), 0.5)</f>
        <v>#REF!</v>
      </c>
      <c r="T150" s="203" t="e">
        <f>IF(AND(K150="Seznanjanje z IO",#REF!= 0.5), 0.17)</f>
        <v>#REF!</v>
      </c>
      <c r="U150" s="176" t="e">
        <f t="shared" si="1"/>
        <v>#REF!</v>
      </c>
      <c r="V150" s="205" t="e">
        <f>IF(OR(S150=0.5, T150=0.17),(((R150*U150)+#REF!)*#REF!)*#REF!,0)</f>
        <v>#REF!</v>
      </c>
      <c r="W150" s="205" t="e">
        <f>IF(V150=0, 0,#REF!- V150)</f>
        <v>#REF!</v>
      </c>
      <c r="X150" s="210" t="e">
        <f>IF(W150=0, "-",W150/#REF!)</f>
        <v>#REF!</v>
      </c>
      <c r="Y150" s="205" t="e">
        <f>IF(V150=0,#REF!, V150)</f>
        <v>#REF!</v>
      </c>
      <c r="Z150" s="273"/>
      <c r="AA150" s="269" t="str">
        <f>IF(AC150=1, (Z150/#REF!), "-")</f>
        <v>-</v>
      </c>
      <c r="AB150" s="256"/>
      <c r="AC150" s="250"/>
      <c r="AD150" s="233">
        <v>0.5</v>
      </c>
      <c r="AE150" s="65"/>
      <c r="AF150" s="65"/>
    </row>
    <row r="151" spans="1:32" s="11" customFormat="1" ht="12" customHeight="1" thickBot="1">
      <c r="A151" s="294"/>
      <c r="B151" s="300"/>
      <c r="C151" s="300"/>
      <c r="D151" s="259"/>
      <c r="E151" s="256"/>
      <c r="F151" s="256"/>
      <c r="G151" s="256"/>
      <c r="H151" s="308"/>
      <c r="I151" s="307"/>
      <c r="J151" s="63" t="s">
        <v>867</v>
      </c>
      <c r="K151" s="75" t="s">
        <v>285</v>
      </c>
      <c r="L151" s="229" t="s">
        <v>1066</v>
      </c>
      <c r="M151" s="312"/>
      <c r="N151" s="345"/>
      <c r="O151" s="57">
        <v>804</v>
      </c>
      <c r="P151" s="143">
        <v>1</v>
      </c>
      <c r="Q151" s="38" t="s">
        <v>1</v>
      </c>
      <c r="R151" s="78">
        <v>9.3699999999999992</v>
      </c>
      <c r="S151" s="203" t="e">
        <f>IF(AND(K151="Seznanjanje z IO",#REF!= 2), 0.5)</f>
        <v>#REF!</v>
      </c>
      <c r="T151" s="203" t="e">
        <f>IF(AND(K151="Seznanjanje z IO",#REF!= 0.5), 0.17)</f>
        <v>#REF!</v>
      </c>
      <c r="U151" s="176" t="e">
        <f t="shared" si="1"/>
        <v>#REF!</v>
      </c>
      <c r="V151" s="205" t="e">
        <f>IF(OR(S151=0.5, T151=0.17),(((R151*U151)+#REF!)*#REF!)*#REF!,0)</f>
        <v>#REF!</v>
      </c>
      <c r="W151" s="205" t="e">
        <f>IF(V151=0, 0,#REF!- V151)</f>
        <v>#REF!</v>
      </c>
      <c r="X151" s="210" t="e">
        <f>IF(W151=0, "-",W151/#REF!)</f>
        <v>#REF!</v>
      </c>
      <c r="Y151" s="205" t="e">
        <f>IF(V151=0,#REF!, V151)</f>
        <v>#REF!</v>
      </c>
      <c r="Z151" s="274"/>
      <c r="AA151" s="270" t="str">
        <f>IF(AC151=1, (Z151/#REF!), "-")</f>
        <v>-</v>
      </c>
      <c r="AB151" s="256"/>
      <c r="AC151" s="251"/>
      <c r="AD151" s="234">
        <v>0.5</v>
      </c>
      <c r="AE151" s="231"/>
      <c r="AF151" s="231"/>
    </row>
    <row r="152" spans="1:32" s="11" customFormat="1" ht="12" customHeight="1" thickTop="1">
      <c r="A152" s="293" t="s">
        <v>967</v>
      </c>
      <c r="B152" s="299" t="s">
        <v>258</v>
      </c>
      <c r="C152" s="299" t="s">
        <v>286</v>
      </c>
      <c r="D152" s="252" t="s">
        <v>87</v>
      </c>
      <c r="E152" s="254" t="s">
        <v>971</v>
      </c>
      <c r="F152" s="254" t="s">
        <v>972</v>
      </c>
      <c r="G152" s="254" t="s">
        <v>260</v>
      </c>
      <c r="H152" s="299" t="s">
        <v>288</v>
      </c>
      <c r="I152" s="305">
        <v>7</v>
      </c>
      <c r="J152" s="58" t="s">
        <v>262</v>
      </c>
      <c r="K152" s="59" t="s">
        <v>7</v>
      </c>
      <c r="L152" s="228">
        <v>1</v>
      </c>
      <c r="M152" s="295" t="s">
        <v>276</v>
      </c>
      <c r="N152" s="343" t="s">
        <v>277</v>
      </c>
      <c r="O152" s="35">
        <v>804</v>
      </c>
      <c r="P152" s="141">
        <v>1</v>
      </c>
      <c r="Q152" s="31" t="s">
        <v>9</v>
      </c>
      <c r="R152" s="34">
        <v>5.28</v>
      </c>
      <c r="S152" s="203" t="e">
        <f>IF(AND(K152="Seznanjanje z IO",#REF!= 2), 0.5)</f>
        <v>#REF!</v>
      </c>
      <c r="T152" s="203" t="e">
        <f>IF(AND(K152="Seznanjanje z IO",#REF!= 0.5), 0.17)</f>
        <v>#REF!</v>
      </c>
      <c r="U152" s="176" t="e">
        <f t="shared" si="1"/>
        <v>#REF!</v>
      </c>
      <c r="V152" s="205" t="e">
        <f>IF(OR(S152=0.5, T152=0.17),(((R152*U152)+#REF!)*#REF!)*#REF!,0)</f>
        <v>#REF!</v>
      </c>
      <c r="W152" s="205" t="e">
        <f>IF(V152=0, 0,#REF!- V152)</f>
        <v>#REF!</v>
      </c>
      <c r="X152" s="210" t="e">
        <f>IF(W152=0, "-",W152/#REF!)</f>
        <v>#REF!</v>
      </c>
      <c r="Y152" s="205" t="e">
        <f>IF(V152=0,#REF!, V152)</f>
        <v>#REF!</v>
      </c>
      <c r="Z152" s="272" t="e">
        <f>SUM(Y152:Y155)</f>
        <v>#REF!</v>
      </c>
      <c r="AA152" s="268" t="str">
        <f>IF(AC152=1, (Z152/#REF!), "-")</f>
        <v>-</v>
      </c>
      <c r="AB152" s="254" t="s">
        <v>260</v>
      </c>
      <c r="AC152" s="249"/>
      <c r="AD152" s="232">
        <v>0.5</v>
      </c>
      <c r="AE152" s="53">
        <v>11042.1168</v>
      </c>
      <c r="AF152" s="53">
        <v>5521.0583999999999</v>
      </c>
    </row>
    <row r="153" spans="1:32" s="11" customFormat="1" ht="12" customHeight="1">
      <c r="A153" s="294"/>
      <c r="B153" s="301"/>
      <c r="C153" s="301"/>
      <c r="D153" s="253"/>
      <c r="E153" s="255"/>
      <c r="F153" s="255"/>
      <c r="G153" s="255"/>
      <c r="H153" s="301"/>
      <c r="I153" s="306"/>
      <c r="J153" s="17" t="s">
        <v>264</v>
      </c>
      <c r="K153" s="62" t="s">
        <v>147</v>
      </c>
      <c r="L153" s="17">
        <v>4</v>
      </c>
      <c r="M153" s="296"/>
      <c r="N153" s="344"/>
      <c r="O153" s="41">
        <v>804</v>
      </c>
      <c r="P153" s="142">
        <v>1</v>
      </c>
      <c r="Q153" s="38" t="s">
        <v>1</v>
      </c>
      <c r="R153" s="78">
        <v>5.28</v>
      </c>
      <c r="S153" s="203" t="e">
        <f>IF(AND(K153="Seznanjanje z IO",#REF!= 2), 0.5)</f>
        <v>#REF!</v>
      </c>
      <c r="T153" s="203" t="e">
        <f>IF(AND(K153="Seznanjanje z IO",#REF!= 0.5), 0.17)</f>
        <v>#REF!</v>
      </c>
      <c r="U153" s="176" t="e">
        <f t="shared" si="1"/>
        <v>#REF!</v>
      </c>
      <c r="V153" s="205" t="e">
        <f>IF(OR(S153=0.5, T153=0.17),(((R153*U153)+#REF!)*#REF!)*#REF!,0)</f>
        <v>#REF!</v>
      </c>
      <c r="W153" s="205" t="e">
        <f>IF(V153=0, 0,#REF!- V153)</f>
        <v>#REF!</v>
      </c>
      <c r="X153" s="210" t="e">
        <f>IF(W153=0, "-",W153/#REF!)</f>
        <v>#REF!</v>
      </c>
      <c r="Y153" s="205" t="e">
        <f>IF(V153=0,#REF!, V153)</f>
        <v>#REF!</v>
      </c>
      <c r="Z153" s="273"/>
      <c r="AA153" s="269" t="str">
        <f>IF(AC153=1, (Z153/#REF!), "-")</f>
        <v>-</v>
      </c>
      <c r="AB153" s="255"/>
      <c r="AC153" s="250"/>
      <c r="AD153" s="233">
        <v>0.5</v>
      </c>
      <c r="AE153" s="65"/>
      <c r="AF153" s="65"/>
    </row>
    <row r="154" spans="1:32" s="11" customFormat="1" ht="12" customHeight="1">
      <c r="A154" s="294"/>
      <c r="B154" s="301"/>
      <c r="C154" s="301"/>
      <c r="D154" s="253"/>
      <c r="E154" s="255"/>
      <c r="F154" s="255"/>
      <c r="G154" s="255"/>
      <c r="H154" s="301"/>
      <c r="I154" s="306"/>
      <c r="J154" s="20" t="s">
        <v>265</v>
      </c>
      <c r="K154" s="82" t="s">
        <v>292</v>
      </c>
      <c r="L154" s="17">
        <v>6</v>
      </c>
      <c r="M154" s="296"/>
      <c r="N154" s="344"/>
      <c r="O154" s="41">
        <v>804</v>
      </c>
      <c r="P154" s="142">
        <v>1</v>
      </c>
      <c r="Q154" s="38" t="s">
        <v>1</v>
      </c>
      <c r="R154" s="78">
        <v>5.28</v>
      </c>
      <c r="S154" s="203" t="e">
        <f>IF(AND(K154="Seznanjanje z IO",#REF!= 2), 0.5)</f>
        <v>#REF!</v>
      </c>
      <c r="T154" s="203" t="e">
        <f>IF(AND(K154="Seznanjanje z IO",#REF!= 0.5), 0.17)</f>
        <v>#REF!</v>
      </c>
      <c r="U154" s="176" t="e">
        <f t="shared" si="1"/>
        <v>#REF!</v>
      </c>
      <c r="V154" s="205" t="e">
        <f>IF(OR(S154=0.5, T154=0.17),(((R154*U154)+#REF!)*#REF!)*#REF!,0)</f>
        <v>#REF!</v>
      </c>
      <c r="W154" s="205" t="e">
        <f>IF(V154=0, 0,#REF!- V154)</f>
        <v>#REF!</v>
      </c>
      <c r="X154" s="210" t="e">
        <f>IF(W154=0, "-",W154/#REF!)</f>
        <v>#REF!</v>
      </c>
      <c r="Y154" s="205" t="e">
        <f>IF(V154=0,#REF!, V154)</f>
        <v>#REF!</v>
      </c>
      <c r="Z154" s="273"/>
      <c r="AA154" s="269" t="str">
        <f>IF(AC154=1, (Z154/#REF!), "-")</f>
        <v>-</v>
      </c>
      <c r="AB154" s="255"/>
      <c r="AC154" s="250"/>
      <c r="AD154" s="238">
        <v>0.5</v>
      </c>
      <c r="AE154" s="65"/>
      <c r="AF154" s="65"/>
    </row>
    <row r="155" spans="1:32" s="11" customFormat="1" ht="12" customHeight="1" thickBot="1">
      <c r="A155" s="294"/>
      <c r="B155" s="300"/>
      <c r="C155" s="300"/>
      <c r="D155" s="253"/>
      <c r="E155" s="256"/>
      <c r="F155" s="256"/>
      <c r="G155" s="256"/>
      <c r="H155" s="308"/>
      <c r="I155" s="307"/>
      <c r="J155" s="20" t="s">
        <v>268</v>
      </c>
      <c r="K155" s="55" t="s">
        <v>285</v>
      </c>
      <c r="L155" s="229" t="s">
        <v>1066</v>
      </c>
      <c r="M155" s="296"/>
      <c r="N155" s="344"/>
      <c r="O155" s="41">
        <v>804</v>
      </c>
      <c r="P155" s="142">
        <v>1</v>
      </c>
      <c r="Q155" s="38" t="s">
        <v>1</v>
      </c>
      <c r="R155" s="78">
        <v>5.28</v>
      </c>
      <c r="S155" s="203" t="e">
        <f>IF(AND(K155="Seznanjanje z IO",#REF!= 2), 0.5)</f>
        <v>#REF!</v>
      </c>
      <c r="T155" s="203" t="e">
        <f>IF(AND(K155="Seznanjanje z IO",#REF!= 0.5), 0.17)</f>
        <v>#REF!</v>
      </c>
      <c r="U155" s="176" t="e">
        <f t="shared" ref="U155:U218" si="2">S155+T155</f>
        <v>#REF!</v>
      </c>
      <c r="V155" s="205" t="e">
        <f>IF(OR(S155=0.5, T155=0.17),(((R155*U155)+#REF!)*#REF!)*#REF!,0)</f>
        <v>#REF!</v>
      </c>
      <c r="W155" s="205" t="e">
        <f>IF(V155=0, 0,#REF!- V155)</f>
        <v>#REF!</v>
      </c>
      <c r="X155" s="210" t="e">
        <f>IF(W155=0, "-",W155/#REF!)</f>
        <v>#REF!</v>
      </c>
      <c r="Y155" s="205" t="e">
        <f>IF(V155=0,#REF!, V155)</f>
        <v>#REF!</v>
      </c>
      <c r="Z155" s="274"/>
      <c r="AA155" s="270" t="str">
        <f>IF(AC155=1, (Z155/#REF!), "-")</f>
        <v>-</v>
      </c>
      <c r="AB155" s="256"/>
      <c r="AC155" s="251"/>
      <c r="AD155" s="234">
        <v>0.5</v>
      </c>
      <c r="AE155" s="231"/>
      <c r="AF155" s="231"/>
    </row>
    <row r="156" spans="1:32" s="11" customFormat="1" ht="12" customHeight="1" thickTop="1" thickBot="1">
      <c r="A156" s="293" t="s">
        <v>967</v>
      </c>
      <c r="B156" s="299" t="s">
        <v>258</v>
      </c>
      <c r="C156" s="299" t="s">
        <v>294</v>
      </c>
      <c r="D156" s="252" t="s">
        <v>295</v>
      </c>
      <c r="E156" s="254" t="s">
        <v>971</v>
      </c>
      <c r="F156" s="254" t="s">
        <v>972</v>
      </c>
      <c r="G156" s="254" t="s">
        <v>273</v>
      </c>
      <c r="H156" s="299" t="s">
        <v>297</v>
      </c>
      <c r="I156" s="305">
        <v>7</v>
      </c>
      <c r="J156" s="58" t="s">
        <v>275</v>
      </c>
      <c r="K156" s="59" t="s">
        <v>7</v>
      </c>
      <c r="L156" s="228">
        <v>1</v>
      </c>
      <c r="M156" s="295" t="s">
        <v>299</v>
      </c>
      <c r="N156" s="343">
        <v>0.8</v>
      </c>
      <c r="O156" s="60">
        <v>64348</v>
      </c>
      <c r="P156" s="141">
        <v>1</v>
      </c>
      <c r="Q156" s="31" t="s">
        <v>9</v>
      </c>
      <c r="R156" s="34">
        <v>9.3699999999999992</v>
      </c>
      <c r="S156" s="203" t="e">
        <f>IF(AND(K156="Seznanjanje z IO",#REF!= 2), 0.5)</f>
        <v>#REF!</v>
      </c>
      <c r="T156" s="203" t="e">
        <f>IF(AND(K156="Seznanjanje z IO",#REF!= 0.5), 0.17)</f>
        <v>#REF!</v>
      </c>
      <c r="U156" s="176" t="e">
        <f t="shared" si="2"/>
        <v>#REF!</v>
      </c>
      <c r="V156" s="205" t="e">
        <f>IF(OR(S156=0.5, T156=0.17),(((R156*U156)+#REF!)*#REF!)*#REF!,0)</f>
        <v>#REF!</v>
      </c>
      <c r="W156" s="205" t="e">
        <f>IF(V156=0, 0,#REF!- V156)</f>
        <v>#REF!</v>
      </c>
      <c r="X156" s="210" t="e">
        <f>IF(W156=0, "-",W156/#REF!)</f>
        <v>#REF!</v>
      </c>
      <c r="Y156" s="205" t="e">
        <f>IF(V156=0,#REF!, V156)</f>
        <v>#REF!</v>
      </c>
      <c r="Z156" s="272" t="e">
        <f>SUM(Y156:Y160)</f>
        <v>#REF!</v>
      </c>
      <c r="AA156" s="268" t="str">
        <f>IF(AC156=1, (Z156/#REF!), "-")</f>
        <v>-</v>
      </c>
      <c r="AB156" s="254" t="s">
        <v>273</v>
      </c>
      <c r="AC156" s="249"/>
      <c r="AD156" s="232">
        <v>0.5</v>
      </c>
      <c r="AE156" s="53">
        <v>1670145.9051999995</v>
      </c>
      <c r="AF156" s="53">
        <v>835072.95259999973</v>
      </c>
    </row>
    <row r="157" spans="1:32" s="11" customFormat="1" ht="12" customHeight="1" thickTop="1" thickBot="1">
      <c r="A157" s="294"/>
      <c r="B157" s="301"/>
      <c r="C157" s="301"/>
      <c r="D157" s="253"/>
      <c r="E157" s="255"/>
      <c r="F157" s="255"/>
      <c r="G157" s="255"/>
      <c r="H157" s="301"/>
      <c r="I157" s="306"/>
      <c r="J157" s="17" t="s">
        <v>278</v>
      </c>
      <c r="K157" s="62" t="s">
        <v>147</v>
      </c>
      <c r="L157" s="17">
        <v>4</v>
      </c>
      <c r="M157" s="296"/>
      <c r="N157" s="344"/>
      <c r="O157" s="60">
        <v>64348</v>
      </c>
      <c r="P157" s="142">
        <v>1</v>
      </c>
      <c r="Q157" s="38" t="s">
        <v>1</v>
      </c>
      <c r="R157" s="40">
        <v>9.3699999999999992</v>
      </c>
      <c r="S157" s="203" t="e">
        <f>IF(AND(K157="Seznanjanje z IO",#REF!= 2), 0.5)</f>
        <v>#REF!</v>
      </c>
      <c r="T157" s="203" t="e">
        <f>IF(AND(K157="Seznanjanje z IO",#REF!= 0.5), 0.17)</f>
        <v>#REF!</v>
      </c>
      <c r="U157" s="176" t="e">
        <f t="shared" si="2"/>
        <v>#REF!</v>
      </c>
      <c r="V157" s="205" t="e">
        <f>IF(OR(S157=0.5, T157=0.17),(((R157*U157)+#REF!)*#REF!)*#REF!,0)</f>
        <v>#REF!</v>
      </c>
      <c r="W157" s="205" t="e">
        <f>IF(V157=0, 0,#REF!- V157)</f>
        <v>#REF!</v>
      </c>
      <c r="X157" s="210" t="e">
        <f>IF(W157=0, "-",W157/#REF!)</f>
        <v>#REF!</v>
      </c>
      <c r="Y157" s="205" t="e">
        <f>IF(V157=0,#REF!, V157)</f>
        <v>#REF!</v>
      </c>
      <c r="Z157" s="273"/>
      <c r="AA157" s="269" t="str">
        <f>IF(AC157=1, (Z157/#REF!), "-")</f>
        <v>-</v>
      </c>
      <c r="AB157" s="255"/>
      <c r="AC157" s="250"/>
      <c r="AD157" s="233">
        <v>0.5</v>
      </c>
      <c r="AE157" s="65"/>
      <c r="AF157" s="65"/>
    </row>
    <row r="158" spans="1:32" s="11" customFormat="1" ht="12" customHeight="1" thickTop="1" thickBot="1">
      <c r="A158" s="294"/>
      <c r="B158" s="301"/>
      <c r="C158" s="301"/>
      <c r="D158" s="253"/>
      <c r="E158" s="255"/>
      <c r="F158" s="255"/>
      <c r="G158" s="255"/>
      <c r="H158" s="301"/>
      <c r="I158" s="306"/>
      <c r="J158" s="20" t="s">
        <v>279</v>
      </c>
      <c r="K158" s="82" t="s">
        <v>302</v>
      </c>
      <c r="L158" s="17">
        <v>6</v>
      </c>
      <c r="M158" s="296"/>
      <c r="N158" s="344"/>
      <c r="O158" s="60">
        <v>64348</v>
      </c>
      <c r="P158" s="142">
        <v>1</v>
      </c>
      <c r="Q158" s="120" t="s">
        <v>1</v>
      </c>
      <c r="R158" s="78">
        <v>9.3699999999999992</v>
      </c>
      <c r="S158" s="203" t="e">
        <f>IF(AND(K158="Seznanjanje z IO",#REF!= 2), 0.5)</f>
        <v>#REF!</v>
      </c>
      <c r="T158" s="203" t="e">
        <f>IF(AND(K158="Seznanjanje z IO",#REF!= 0.5), 0.17)</f>
        <v>#REF!</v>
      </c>
      <c r="U158" s="176" t="e">
        <f t="shared" si="2"/>
        <v>#REF!</v>
      </c>
      <c r="V158" s="205" t="e">
        <f>IF(OR(S158=0.5, T158=0.17),(((R158*U158)+#REF!)*#REF!)*#REF!,0)</f>
        <v>#REF!</v>
      </c>
      <c r="W158" s="205" t="e">
        <f>IF(V158=0, 0,#REF!- V158)</f>
        <v>#REF!</v>
      </c>
      <c r="X158" s="210" t="e">
        <f>IF(W158=0, "-",W158/#REF!)</f>
        <v>#REF!</v>
      </c>
      <c r="Y158" s="205" t="e">
        <f>IF(V158=0,#REF!, V158)</f>
        <v>#REF!</v>
      </c>
      <c r="Z158" s="273"/>
      <c r="AA158" s="269" t="str">
        <f>IF(AC158=1, (Z158/#REF!), "-")</f>
        <v>-</v>
      </c>
      <c r="AB158" s="255"/>
      <c r="AC158" s="250"/>
      <c r="AD158" s="238">
        <v>0.5</v>
      </c>
      <c r="AE158" s="65"/>
      <c r="AF158" s="65"/>
    </row>
    <row r="159" spans="1:32" s="11" customFormat="1" ht="12" customHeight="1" thickTop="1" thickBot="1">
      <c r="A159" s="294"/>
      <c r="B159" s="300"/>
      <c r="C159" s="300"/>
      <c r="D159" s="253"/>
      <c r="E159" s="256"/>
      <c r="F159" s="256"/>
      <c r="G159" s="256"/>
      <c r="H159" s="308"/>
      <c r="I159" s="307"/>
      <c r="J159" s="20" t="s">
        <v>281</v>
      </c>
      <c r="K159" s="55" t="s">
        <v>304</v>
      </c>
      <c r="L159" s="17">
        <v>9</v>
      </c>
      <c r="M159" s="296"/>
      <c r="N159" s="344"/>
      <c r="O159" s="60">
        <v>64348</v>
      </c>
      <c r="P159" s="142">
        <v>1</v>
      </c>
      <c r="Q159" s="110" t="s">
        <v>9</v>
      </c>
      <c r="R159" s="40">
        <v>9.3699999999999992</v>
      </c>
      <c r="S159" s="203" t="e">
        <f>IF(AND(K159="Seznanjanje z IO",#REF!= 2), 0.5)</f>
        <v>#REF!</v>
      </c>
      <c r="T159" s="203" t="e">
        <f>IF(AND(K159="Seznanjanje z IO",#REF!= 0.5), 0.17)</f>
        <v>#REF!</v>
      </c>
      <c r="U159" s="176" t="e">
        <f t="shared" si="2"/>
        <v>#REF!</v>
      </c>
      <c r="V159" s="205" t="e">
        <f>IF(OR(S159=0.5, T159=0.17),(((R159*U159)+#REF!)*#REF!)*#REF!,0)</f>
        <v>#REF!</v>
      </c>
      <c r="W159" s="205" t="e">
        <f>IF(V159=0, 0,#REF!- V159)</f>
        <v>#REF!</v>
      </c>
      <c r="X159" s="210" t="e">
        <f>IF(W159=0, "-",W159/#REF!)</f>
        <v>#REF!</v>
      </c>
      <c r="Y159" s="205" t="e">
        <f>IF(V159=0,#REF!, V159)</f>
        <v>#REF!</v>
      </c>
      <c r="Z159" s="273"/>
      <c r="AA159" s="269" t="str">
        <f>IF(AC159=1, (Z159/#REF!), "-")</f>
        <v>-</v>
      </c>
      <c r="AB159" s="256"/>
      <c r="AC159" s="250"/>
      <c r="AD159" s="233">
        <v>0.5</v>
      </c>
      <c r="AE159" s="65"/>
      <c r="AF159" s="65"/>
    </row>
    <row r="160" spans="1:32" s="11" customFormat="1" ht="12" customHeight="1" thickTop="1" thickBot="1">
      <c r="A160" s="318"/>
      <c r="B160" s="320"/>
      <c r="C160" s="320"/>
      <c r="D160" s="259"/>
      <c r="E160" s="260"/>
      <c r="F160" s="260"/>
      <c r="G160" s="260"/>
      <c r="H160" s="314"/>
      <c r="I160" s="315"/>
      <c r="J160" s="63" t="s">
        <v>284</v>
      </c>
      <c r="K160" s="75" t="s">
        <v>285</v>
      </c>
      <c r="L160" s="229" t="s">
        <v>1066</v>
      </c>
      <c r="M160" s="312"/>
      <c r="N160" s="345"/>
      <c r="O160" s="60">
        <v>64348</v>
      </c>
      <c r="P160" s="143">
        <v>1</v>
      </c>
      <c r="Q160" s="38" t="s">
        <v>1</v>
      </c>
      <c r="R160" s="78">
        <v>9.3699999999999992</v>
      </c>
      <c r="S160" s="203" t="e">
        <f>IF(AND(K160="Seznanjanje z IO",#REF!= 2), 0.5)</f>
        <v>#REF!</v>
      </c>
      <c r="T160" s="203" t="e">
        <f>IF(AND(K160="Seznanjanje z IO",#REF!= 0.5), 0.17)</f>
        <v>#REF!</v>
      </c>
      <c r="U160" s="176" t="e">
        <f t="shared" si="2"/>
        <v>#REF!</v>
      </c>
      <c r="V160" s="205" t="e">
        <f>IF(OR(S160=0.5, T160=0.17),(((R160*U160)+#REF!)*#REF!)*#REF!,0)</f>
        <v>#REF!</v>
      </c>
      <c r="W160" s="205" t="e">
        <f>IF(V160=0, 0,#REF!- V160)</f>
        <v>#REF!</v>
      </c>
      <c r="X160" s="210" t="e">
        <f>IF(W160=0, "-",W160/#REF!)</f>
        <v>#REF!</v>
      </c>
      <c r="Y160" s="205" t="e">
        <f>IF(V160=0,#REF!, V160)</f>
        <v>#REF!</v>
      </c>
      <c r="Z160" s="274"/>
      <c r="AA160" s="270" t="str">
        <f>IF(AC160=1, (Z160/#REF!), "-")</f>
        <v>-</v>
      </c>
      <c r="AB160" s="260"/>
      <c r="AC160" s="251"/>
      <c r="AD160" s="234">
        <v>0.5</v>
      </c>
      <c r="AE160" s="231"/>
      <c r="AF160" s="231"/>
    </row>
    <row r="161" spans="1:32" s="11" customFormat="1" ht="12" customHeight="1" thickTop="1" thickBot="1">
      <c r="A161" s="293" t="s">
        <v>967</v>
      </c>
      <c r="B161" s="299" t="s">
        <v>258</v>
      </c>
      <c r="C161" s="299" t="s">
        <v>305</v>
      </c>
      <c r="D161" s="252" t="s">
        <v>308</v>
      </c>
      <c r="E161" s="254" t="s">
        <v>971</v>
      </c>
      <c r="F161" s="254" t="s">
        <v>972</v>
      </c>
      <c r="G161" s="258" t="s">
        <v>287</v>
      </c>
      <c r="H161" s="253" t="s">
        <v>310</v>
      </c>
      <c r="I161" s="305">
        <v>7</v>
      </c>
      <c r="J161" s="81" t="s">
        <v>289</v>
      </c>
      <c r="K161" s="59" t="s">
        <v>7</v>
      </c>
      <c r="L161" s="228">
        <v>1</v>
      </c>
      <c r="M161" s="295" t="s">
        <v>312</v>
      </c>
      <c r="N161" s="252" t="s">
        <v>313</v>
      </c>
      <c r="O161" s="35">
        <v>1287</v>
      </c>
      <c r="P161" s="141">
        <v>1</v>
      </c>
      <c r="Q161" s="31" t="s">
        <v>9</v>
      </c>
      <c r="R161" s="34">
        <v>9.3699999999999992</v>
      </c>
      <c r="S161" s="203" t="e">
        <f>IF(AND(K161="Seznanjanje z IO",#REF!= 2), 0.5)</f>
        <v>#REF!</v>
      </c>
      <c r="T161" s="203" t="e">
        <f>IF(AND(K161="Seznanjanje z IO",#REF!= 0.5), 0.17)</f>
        <v>#REF!</v>
      </c>
      <c r="U161" s="176" t="e">
        <f t="shared" si="2"/>
        <v>#REF!</v>
      </c>
      <c r="V161" s="205" t="e">
        <f>IF(OR(S161=0.5, T161=0.17),(((R161*U161)+#REF!)*#REF!)*#REF!,0)</f>
        <v>#REF!</v>
      </c>
      <c r="W161" s="205" t="e">
        <f>IF(V161=0, 0,#REF!- V161)</f>
        <v>#REF!</v>
      </c>
      <c r="X161" s="210" t="e">
        <f>IF(W161=0, "-",W161/#REF!)</f>
        <v>#REF!</v>
      </c>
      <c r="Y161" s="205" t="e">
        <f>IF(V161=0,#REF!, V161)</f>
        <v>#REF!</v>
      </c>
      <c r="Z161" s="272" t="e">
        <f>SUM(Y161:Y165)</f>
        <v>#REF!</v>
      </c>
      <c r="AA161" s="268" t="str">
        <f>IF(AC161=1, (Z161/#REF!), "-")</f>
        <v>-</v>
      </c>
      <c r="AB161" s="258" t="s">
        <v>287</v>
      </c>
      <c r="AC161" s="249"/>
      <c r="AD161" s="232">
        <v>0.5</v>
      </c>
      <c r="AE161" s="53">
        <v>33402.918103999997</v>
      </c>
      <c r="AF161" s="53">
        <v>16701.459051999998</v>
      </c>
    </row>
    <row r="162" spans="1:32" s="11" customFormat="1" ht="12" customHeight="1" thickTop="1" thickBot="1">
      <c r="A162" s="294"/>
      <c r="B162" s="301"/>
      <c r="C162" s="301"/>
      <c r="D162" s="253"/>
      <c r="E162" s="255"/>
      <c r="F162" s="255"/>
      <c r="G162" s="258"/>
      <c r="H162" s="253"/>
      <c r="I162" s="306"/>
      <c r="J162" s="19" t="s">
        <v>290</v>
      </c>
      <c r="K162" s="62" t="s">
        <v>147</v>
      </c>
      <c r="L162" s="17">
        <v>4</v>
      </c>
      <c r="M162" s="296"/>
      <c r="N162" s="253"/>
      <c r="O162" s="35">
        <v>1287</v>
      </c>
      <c r="P162" s="142">
        <v>1</v>
      </c>
      <c r="Q162" s="38" t="s">
        <v>1</v>
      </c>
      <c r="R162" s="40">
        <v>9.3699999999999992</v>
      </c>
      <c r="S162" s="203" t="e">
        <f>IF(AND(K162="Seznanjanje z IO",#REF!= 2), 0.5)</f>
        <v>#REF!</v>
      </c>
      <c r="T162" s="203" t="e">
        <f>IF(AND(K162="Seznanjanje z IO",#REF!= 0.5), 0.17)</f>
        <v>#REF!</v>
      </c>
      <c r="U162" s="176" t="e">
        <f t="shared" si="2"/>
        <v>#REF!</v>
      </c>
      <c r="V162" s="205" t="e">
        <f>IF(OR(S162=0.5, T162=0.17),(((R162*U162)+#REF!)*#REF!)*#REF!,0)</f>
        <v>#REF!</v>
      </c>
      <c r="W162" s="205" t="e">
        <f>IF(V162=0, 0,#REF!- V162)</f>
        <v>#REF!</v>
      </c>
      <c r="X162" s="210" t="e">
        <f>IF(W162=0, "-",W162/#REF!)</f>
        <v>#REF!</v>
      </c>
      <c r="Y162" s="205" t="e">
        <f>IF(V162=0,#REF!, V162)</f>
        <v>#REF!</v>
      </c>
      <c r="Z162" s="273"/>
      <c r="AA162" s="269" t="str">
        <f>IF(AC162=1, (Z162/#REF!), "-")</f>
        <v>-</v>
      </c>
      <c r="AB162" s="258"/>
      <c r="AC162" s="250"/>
      <c r="AD162" s="233">
        <v>0.5</v>
      </c>
      <c r="AE162" s="65"/>
      <c r="AF162" s="65"/>
    </row>
    <row r="163" spans="1:32" s="11" customFormat="1" ht="12" customHeight="1" thickTop="1" thickBot="1">
      <c r="A163" s="294"/>
      <c r="B163" s="301"/>
      <c r="C163" s="301"/>
      <c r="D163" s="253"/>
      <c r="E163" s="255"/>
      <c r="F163" s="255"/>
      <c r="G163" s="258"/>
      <c r="H163" s="253"/>
      <c r="I163" s="306"/>
      <c r="J163" s="70" t="s">
        <v>291</v>
      </c>
      <c r="K163" s="82" t="s">
        <v>316</v>
      </c>
      <c r="L163" s="17">
        <v>6</v>
      </c>
      <c r="M163" s="296"/>
      <c r="N163" s="253"/>
      <c r="O163" s="35">
        <v>1287</v>
      </c>
      <c r="P163" s="142">
        <v>1</v>
      </c>
      <c r="Q163" s="120" t="s">
        <v>1</v>
      </c>
      <c r="R163" s="40">
        <v>9.3699999999999992</v>
      </c>
      <c r="S163" s="203" t="e">
        <f>IF(AND(K163="Seznanjanje z IO",#REF!= 2), 0.5)</f>
        <v>#REF!</v>
      </c>
      <c r="T163" s="203" t="e">
        <f>IF(AND(K163="Seznanjanje z IO",#REF!= 0.5), 0.17)</f>
        <v>#REF!</v>
      </c>
      <c r="U163" s="176" t="e">
        <f t="shared" si="2"/>
        <v>#REF!</v>
      </c>
      <c r="V163" s="205" t="e">
        <f>IF(OR(S163=0.5, T163=0.17),(((R163*U163)+#REF!)*#REF!)*#REF!,0)</f>
        <v>#REF!</v>
      </c>
      <c r="W163" s="205" t="e">
        <f>IF(V163=0, 0,#REF!- V163)</f>
        <v>#REF!</v>
      </c>
      <c r="X163" s="210" t="e">
        <f>IF(W163=0, "-",W163/#REF!)</f>
        <v>#REF!</v>
      </c>
      <c r="Y163" s="205" t="e">
        <f>IF(V163=0,#REF!, V163)</f>
        <v>#REF!</v>
      </c>
      <c r="Z163" s="273"/>
      <c r="AA163" s="269" t="str">
        <f>IF(AC163=1, (Z163/#REF!), "-")</f>
        <v>-</v>
      </c>
      <c r="AB163" s="258"/>
      <c r="AC163" s="250"/>
      <c r="AD163" s="233">
        <v>0.5</v>
      </c>
      <c r="AE163" s="65"/>
      <c r="AF163" s="65"/>
    </row>
    <row r="164" spans="1:32" s="11" customFormat="1" ht="12" customHeight="1" thickTop="1" thickBot="1">
      <c r="A164" s="294"/>
      <c r="B164" s="300"/>
      <c r="C164" s="300"/>
      <c r="D164" s="253"/>
      <c r="E164" s="256"/>
      <c r="F164" s="256"/>
      <c r="G164" s="258"/>
      <c r="H164" s="253"/>
      <c r="I164" s="307"/>
      <c r="J164" s="70" t="s">
        <v>293</v>
      </c>
      <c r="K164" s="55" t="s">
        <v>304</v>
      </c>
      <c r="L164" s="17">
        <v>9</v>
      </c>
      <c r="M164" s="296"/>
      <c r="N164" s="253"/>
      <c r="O164" s="35">
        <v>1287</v>
      </c>
      <c r="P164" s="142">
        <v>1</v>
      </c>
      <c r="Q164" s="110" t="s">
        <v>9</v>
      </c>
      <c r="R164" s="40">
        <v>9.3699999999999992</v>
      </c>
      <c r="S164" s="203" t="e">
        <f>IF(AND(K164="Seznanjanje z IO",#REF!= 2), 0.5)</f>
        <v>#REF!</v>
      </c>
      <c r="T164" s="203" t="e">
        <f>IF(AND(K164="Seznanjanje z IO",#REF!= 0.5), 0.17)</f>
        <v>#REF!</v>
      </c>
      <c r="U164" s="176" t="e">
        <f t="shared" si="2"/>
        <v>#REF!</v>
      </c>
      <c r="V164" s="205" t="e">
        <f>IF(OR(S164=0.5, T164=0.17),(((R164*U164)+#REF!)*#REF!)*#REF!,0)</f>
        <v>#REF!</v>
      </c>
      <c r="W164" s="205" t="e">
        <f>IF(V164=0, 0,#REF!- V164)</f>
        <v>#REF!</v>
      </c>
      <c r="X164" s="210" t="e">
        <f>IF(W164=0, "-",W164/#REF!)</f>
        <v>#REF!</v>
      </c>
      <c r="Y164" s="205" t="e">
        <f>IF(V164=0,#REF!, V164)</f>
        <v>#REF!</v>
      </c>
      <c r="Z164" s="273"/>
      <c r="AA164" s="269" t="str">
        <f>IF(AC164=1, (Z164/#REF!), "-")</f>
        <v>-</v>
      </c>
      <c r="AB164" s="258"/>
      <c r="AC164" s="250"/>
      <c r="AD164" s="233">
        <v>0.5</v>
      </c>
      <c r="AE164" s="65"/>
      <c r="AF164" s="65"/>
    </row>
    <row r="165" spans="1:32" s="11" customFormat="1" ht="12" customHeight="1" thickTop="1" thickBot="1">
      <c r="A165" s="318"/>
      <c r="B165" s="320"/>
      <c r="C165" s="320"/>
      <c r="D165" s="259"/>
      <c r="E165" s="260"/>
      <c r="F165" s="260"/>
      <c r="G165" s="261"/>
      <c r="H165" s="259"/>
      <c r="I165" s="315"/>
      <c r="J165" s="63" t="s">
        <v>868</v>
      </c>
      <c r="K165" s="75" t="s">
        <v>285</v>
      </c>
      <c r="L165" s="229" t="s">
        <v>1066</v>
      </c>
      <c r="M165" s="312"/>
      <c r="N165" s="259"/>
      <c r="O165" s="35">
        <v>1287</v>
      </c>
      <c r="P165" s="143">
        <v>1</v>
      </c>
      <c r="Q165" s="38" t="s">
        <v>1</v>
      </c>
      <c r="R165" s="78">
        <v>9.3699999999999992</v>
      </c>
      <c r="S165" s="203" t="e">
        <f>IF(AND(K165="Seznanjanje z IO",#REF!= 2), 0.5)</f>
        <v>#REF!</v>
      </c>
      <c r="T165" s="203" t="e">
        <f>IF(AND(K165="Seznanjanje z IO",#REF!= 0.5), 0.17)</f>
        <v>#REF!</v>
      </c>
      <c r="U165" s="176" t="e">
        <f t="shared" si="2"/>
        <v>#REF!</v>
      </c>
      <c r="V165" s="205" t="e">
        <f>IF(OR(S165=0.5, T165=0.17),(((R165*U165)+#REF!)*#REF!)*#REF!,0)</f>
        <v>#REF!</v>
      </c>
      <c r="W165" s="205" t="e">
        <f>IF(V165=0, 0,#REF!- V165)</f>
        <v>#REF!</v>
      </c>
      <c r="X165" s="210" t="e">
        <f>IF(W165=0, "-",W165/#REF!)</f>
        <v>#REF!</v>
      </c>
      <c r="Y165" s="205" t="e">
        <f>IF(V165=0,#REF!, V165)</f>
        <v>#REF!</v>
      </c>
      <c r="Z165" s="274"/>
      <c r="AA165" s="270" t="str">
        <f>IF(AC165=1, (Z165/#REF!), "-")</f>
        <v>-</v>
      </c>
      <c r="AB165" s="261"/>
      <c r="AC165" s="251"/>
      <c r="AD165" s="234">
        <v>0.5</v>
      </c>
      <c r="AE165" s="231"/>
      <c r="AF165" s="231"/>
    </row>
    <row r="166" spans="1:32" s="11" customFormat="1" ht="12" customHeight="1" thickTop="1" thickBot="1">
      <c r="A166" s="293" t="s">
        <v>967</v>
      </c>
      <c r="B166" s="299" t="s">
        <v>258</v>
      </c>
      <c r="C166" s="299" t="s">
        <v>318</v>
      </c>
      <c r="D166" s="252" t="s">
        <v>308</v>
      </c>
      <c r="E166" s="258" t="s">
        <v>971</v>
      </c>
      <c r="F166" s="258" t="s">
        <v>972</v>
      </c>
      <c r="G166" s="258" t="s">
        <v>983</v>
      </c>
      <c r="H166" s="253" t="s">
        <v>310</v>
      </c>
      <c r="I166" s="305">
        <v>7</v>
      </c>
      <c r="J166" s="81" t="s">
        <v>869</v>
      </c>
      <c r="K166" s="59" t="s">
        <v>7</v>
      </c>
      <c r="L166" s="228">
        <v>1</v>
      </c>
      <c r="M166" s="295" t="s">
        <v>321</v>
      </c>
      <c r="N166" s="352">
        <v>8.0000000000000002E-3</v>
      </c>
      <c r="O166" s="35">
        <v>1287</v>
      </c>
      <c r="P166" s="141">
        <v>1</v>
      </c>
      <c r="Q166" s="31" t="s">
        <v>9</v>
      </c>
      <c r="R166" s="34">
        <v>9.3699999999999992</v>
      </c>
      <c r="S166" s="203" t="e">
        <f>IF(AND(K166="Seznanjanje z IO",#REF!= 2), 0.5)</f>
        <v>#REF!</v>
      </c>
      <c r="T166" s="203" t="e">
        <f>IF(AND(K166="Seznanjanje z IO",#REF!= 0.5), 0.17)</f>
        <v>#REF!</v>
      </c>
      <c r="U166" s="176" t="e">
        <f t="shared" si="2"/>
        <v>#REF!</v>
      </c>
      <c r="V166" s="205" t="e">
        <f>IF(OR(S166=0.5, T166=0.17),(((R166*U166)+#REF!)*#REF!)*#REF!,0)</f>
        <v>#REF!</v>
      </c>
      <c r="W166" s="205" t="e">
        <f>IF(V166=0, 0,#REF!- V166)</f>
        <v>#REF!</v>
      </c>
      <c r="X166" s="210" t="e">
        <f>IF(W166=0, "-",W166/#REF!)</f>
        <v>#REF!</v>
      </c>
      <c r="Y166" s="205" t="e">
        <f>IF(V166=0,#REF!, V166)</f>
        <v>#REF!</v>
      </c>
      <c r="Z166" s="272" t="e">
        <f>SUM(Y166:Y170)</f>
        <v>#REF!</v>
      </c>
      <c r="AA166" s="268" t="str">
        <f>IF(AC166=1, (Z166/#REF!), "-")</f>
        <v>-</v>
      </c>
      <c r="AB166" s="258" t="s">
        <v>983</v>
      </c>
      <c r="AC166" s="249"/>
      <c r="AD166" s="232">
        <v>0.5</v>
      </c>
      <c r="AE166" s="53">
        <v>33402.918103999997</v>
      </c>
      <c r="AF166" s="53">
        <v>16701.459051999998</v>
      </c>
    </row>
    <row r="167" spans="1:32" s="11" customFormat="1" ht="12" customHeight="1" thickTop="1" thickBot="1">
      <c r="A167" s="294"/>
      <c r="B167" s="301"/>
      <c r="C167" s="301"/>
      <c r="D167" s="253"/>
      <c r="E167" s="258"/>
      <c r="F167" s="258"/>
      <c r="G167" s="258"/>
      <c r="H167" s="253"/>
      <c r="I167" s="306"/>
      <c r="J167" s="19" t="s">
        <v>870</v>
      </c>
      <c r="K167" s="62" t="s">
        <v>147</v>
      </c>
      <c r="L167" s="17">
        <v>4</v>
      </c>
      <c r="M167" s="296"/>
      <c r="N167" s="353"/>
      <c r="O167" s="35">
        <v>1287</v>
      </c>
      <c r="P167" s="142">
        <v>1</v>
      </c>
      <c r="Q167" s="38" t="s">
        <v>1</v>
      </c>
      <c r="R167" s="40">
        <v>9.3699999999999992</v>
      </c>
      <c r="S167" s="203" t="e">
        <f>IF(AND(K167="Seznanjanje z IO",#REF!= 2), 0.5)</f>
        <v>#REF!</v>
      </c>
      <c r="T167" s="203" t="e">
        <f>IF(AND(K167="Seznanjanje z IO",#REF!= 0.5), 0.17)</f>
        <v>#REF!</v>
      </c>
      <c r="U167" s="176" t="e">
        <f t="shared" si="2"/>
        <v>#REF!</v>
      </c>
      <c r="V167" s="205" t="e">
        <f>IF(OR(S167=0.5, T167=0.17),(((R167*U167)+#REF!)*#REF!)*#REF!,0)</f>
        <v>#REF!</v>
      </c>
      <c r="W167" s="205" t="e">
        <f>IF(V167=0, 0,#REF!- V167)</f>
        <v>#REF!</v>
      </c>
      <c r="X167" s="210" t="e">
        <f>IF(W167=0, "-",W167/#REF!)</f>
        <v>#REF!</v>
      </c>
      <c r="Y167" s="205" t="e">
        <f>IF(V167=0,#REF!, V167)</f>
        <v>#REF!</v>
      </c>
      <c r="Z167" s="273"/>
      <c r="AA167" s="269" t="str">
        <f>IF(AC167=1, (Z167/#REF!), "-")</f>
        <v>-</v>
      </c>
      <c r="AB167" s="258"/>
      <c r="AC167" s="250"/>
      <c r="AD167" s="233">
        <v>0.5</v>
      </c>
      <c r="AE167" s="65"/>
      <c r="AF167" s="65"/>
    </row>
    <row r="168" spans="1:32" s="11" customFormat="1" ht="12" customHeight="1" thickTop="1" thickBot="1">
      <c r="A168" s="294"/>
      <c r="B168" s="301"/>
      <c r="C168" s="301"/>
      <c r="D168" s="253"/>
      <c r="E168" s="258"/>
      <c r="F168" s="258"/>
      <c r="G168" s="258"/>
      <c r="H168" s="253"/>
      <c r="I168" s="306"/>
      <c r="J168" s="70" t="s">
        <v>871</v>
      </c>
      <c r="K168" s="82" t="s">
        <v>324</v>
      </c>
      <c r="L168" s="17">
        <v>6</v>
      </c>
      <c r="M168" s="296"/>
      <c r="N168" s="353"/>
      <c r="O168" s="35">
        <v>1287</v>
      </c>
      <c r="P168" s="142">
        <v>1</v>
      </c>
      <c r="Q168" s="38" t="s">
        <v>1</v>
      </c>
      <c r="R168" s="78">
        <v>9.3699999999999992</v>
      </c>
      <c r="S168" s="203" t="e">
        <f>IF(AND(K168="Seznanjanje z IO",#REF!= 2), 0.5)</f>
        <v>#REF!</v>
      </c>
      <c r="T168" s="203" t="e">
        <f>IF(AND(K168="Seznanjanje z IO",#REF!= 0.5), 0.17)</f>
        <v>#REF!</v>
      </c>
      <c r="U168" s="176" t="e">
        <f t="shared" si="2"/>
        <v>#REF!</v>
      </c>
      <c r="V168" s="205" t="e">
        <f>IF(OR(S168=0.5, T168=0.17),(((R168*U168)+#REF!)*#REF!)*#REF!,0)</f>
        <v>#REF!</v>
      </c>
      <c r="W168" s="205" t="e">
        <f>IF(V168=0, 0,#REF!- V168)</f>
        <v>#REF!</v>
      </c>
      <c r="X168" s="210" t="e">
        <f>IF(W168=0, "-",W168/#REF!)</f>
        <v>#REF!</v>
      </c>
      <c r="Y168" s="205" t="e">
        <f>IF(V168=0,#REF!, V168)</f>
        <v>#REF!</v>
      </c>
      <c r="Z168" s="273"/>
      <c r="AA168" s="269" t="str">
        <f>IF(AC168=1, (Z168/#REF!), "-")</f>
        <v>-</v>
      </c>
      <c r="AB168" s="258"/>
      <c r="AC168" s="250"/>
      <c r="AD168" s="238">
        <v>0.5</v>
      </c>
      <c r="AE168" s="65"/>
      <c r="AF168" s="65"/>
    </row>
    <row r="169" spans="1:32" s="11" customFormat="1" ht="12" customHeight="1" thickTop="1" thickBot="1">
      <c r="A169" s="294"/>
      <c r="B169" s="300"/>
      <c r="C169" s="300"/>
      <c r="D169" s="253"/>
      <c r="E169" s="258"/>
      <c r="F169" s="258"/>
      <c r="G169" s="258"/>
      <c r="H169" s="253"/>
      <c r="I169" s="307"/>
      <c r="J169" s="70" t="s">
        <v>872</v>
      </c>
      <c r="K169" s="55" t="s">
        <v>304</v>
      </c>
      <c r="L169" s="17">
        <v>9</v>
      </c>
      <c r="M169" s="296"/>
      <c r="N169" s="353"/>
      <c r="O169" s="35">
        <v>1287</v>
      </c>
      <c r="P169" s="142">
        <v>1</v>
      </c>
      <c r="Q169" s="120" t="s">
        <v>9</v>
      </c>
      <c r="R169" s="40">
        <v>9.3699999999999992</v>
      </c>
      <c r="S169" s="203" t="e">
        <f>IF(AND(K169="Seznanjanje z IO",#REF!= 2), 0.5)</f>
        <v>#REF!</v>
      </c>
      <c r="T169" s="203" t="e">
        <f>IF(AND(K169="Seznanjanje z IO",#REF!= 0.5), 0.17)</f>
        <v>#REF!</v>
      </c>
      <c r="U169" s="176" t="e">
        <f t="shared" si="2"/>
        <v>#REF!</v>
      </c>
      <c r="V169" s="205" t="e">
        <f>IF(OR(S169=0.5, T169=0.17),(((R169*U169)+#REF!)*#REF!)*#REF!,0)</f>
        <v>#REF!</v>
      </c>
      <c r="W169" s="205" t="e">
        <f>IF(V169=0, 0,#REF!- V169)</f>
        <v>#REF!</v>
      </c>
      <c r="X169" s="210" t="e">
        <f>IF(W169=0, "-",W169/#REF!)</f>
        <v>#REF!</v>
      </c>
      <c r="Y169" s="205" t="e">
        <f>IF(V169=0,#REF!, V169)</f>
        <v>#REF!</v>
      </c>
      <c r="Z169" s="273"/>
      <c r="AA169" s="269" t="str">
        <f>IF(AC169=1, (Z169/#REF!), "-")</f>
        <v>-</v>
      </c>
      <c r="AB169" s="258"/>
      <c r="AC169" s="250"/>
      <c r="AD169" s="233">
        <v>0.5</v>
      </c>
      <c r="AE169" s="65"/>
      <c r="AF169" s="65"/>
    </row>
    <row r="170" spans="1:32" s="11" customFormat="1" ht="12" customHeight="1" thickTop="1" thickBot="1">
      <c r="A170" s="318"/>
      <c r="B170" s="320"/>
      <c r="C170" s="320"/>
      <c r="D170" s="259"/>
      <c r="E170" s="261"/>
      <c r="F170" s="261"/>
      <c r="G170" s="261"/>
      <c r="H170" s="259"/>
      <c r="I170" s="315"/>
      <c r="J170" s="63" t="s">
        <v>873</v>
      </c>
      <c r="K170" s="75" t="s">
        <v>285</v>
      </c>
      <c r="L170" s="229" t="s">
        <v>1066</v>
      </c>
      <c r="M170" s="312"/>
      <c r="N170" s="354"/>
      <c r="O170" s="35">
        <v>1287</v>
      </c>
      <c r="P170" s="143">
        <v>1</v>
      </c>
      <c r="Q170" s="38" t="s">
        <v>1</v>
      </c>
      <c r="R170" s="78">
        <v>9.3699999999999992</v>
      </c>
      <c r="S170" s="203" t="e">
        <f>IF(AND(K170="Seznanjanje z IO",#REF!= 2), 0.5)</f>
        <v>#REF!</v>
      </c>
      <c r="T170" s="203" t="e">
        <f>IF(AND(K170="Seznanjanje z IO",#REF!= 0.5), 0.17)</f>
        <v>#REF!</v>
      </c>
      <c r="U170" s="176" t="e">
        <f t="shared" si="2"/>
        <v>#REF!</v>
      </c>
      <c r="V170" s="205" t="e">
        <f>IF(OR(S170=0.5, T170=0.17),(((R170*U170)+#REF!)*#REF!)*#REF!,0)</f>
        <v>#REF!</v>
      </c>
      <c r="W170" s="205" t="e">
        <f>IF(V170=0, 0,#REF!- V170)</f>
        <v>#REF!</v>
      </c>
      <c r="X170" s="210" t="e">
        <f>IF(W170=0, "-",W170/#REF!)</f>
        <v>#REF!</v>
      </c>
      <c r="Y170" s="205" t="e">
        <f>IF(V170=0,#REF!, V170)</f>
        <v>#REF!</v>
      </c>
      <c r="Z170" s="274"/>
      <c r="AA170" s="270" t="str">
        <f>IF(AC170=1, (Z170/#REF!), "-")</f>
        <v>-</v>
      </c>
      <c r="AB170" s="261"/>
      <c r="AC170" s="251"/>
      <c r="AD170" s="234">
        <v>0.5</v>
      </c>
      <c r="AE170" s="231"/>
      <c r="AF170" s="231"/>
    </row>
    <row r="171" spans="1:32" s="11" customFormat="1" ht="12" customHeight="1" thickTop="1" thickBot="1">
      <c r="A171" s="293" t="s">
        <v>967</v>
      </c>
      <c r="B171" s="299" t="s">
        <v>258</v>
      </c>
      <c r="C171" s="299" t="s">
        <v>326</v>
      </c>
      <c r="D171" s="252" t="s">
        <v>327</v>
      </c>
      <c r="E171" s="258" t="s">
        <v>971</v>
      </c>
      <c r="F171" s="258" t="s">
        <v>972</v>
      </c>
      <c r="G171" s="258" t="s">
        <v>296</v>
      </c>
      <c r="H171" s="253" t="s">
        <v>329</v>
      </c>
      <c r="I171" s="287">
        <v>7</v>
      </c>
      <c r="J171" s="81" t="s">
        <v>298</v>
      </c>
      <c r="K171" s="59" t="s">
        <v>7</v>
      </c>
      <c r="L171" s="228">
        <v>1</v>
      </c>
      <c r="M171" s="295" t="s">
        <v>321</v>
      </c>
      <c r="N171" s="349">
        <v>0.1</v>
      </c>
      <c r="O171" s="60">
        <v>8044</v>
      </c>
      <c r="P171" s="141">
        <v>1</v>
      </c>
      <c r="Q171" s="31" t="s">
        <v>9</v>
      </c>
      <c r="R171" s="34">
        <v>9.3699999999999992</v>
      </c>
      <c r="S171" s="203" t="e">
        <f>IF(AND(K171="Seznanjanje z IO",#REF!= 2), 0.5)</f>
        <v>#REF!</v>
      </c>
      <c r="T171" s="203" t="e">
        <f>IF(AND(K171="Seznanjanje z IO",#REF!= 0.5), 0.17)</f>
        <v>#REF!</v>
      </c>
      <c r="U171" s="176" t="e">
        <f t="shared" si="2"/>
        <v>#REF!</v>
      </c>
      <c r="V171" s="205" t="e">
        <f>IF(OR(S171=0.5, T171=0.17),(((R171*U171)+#REF!)*#REF!)*#REF!,0)</f>
        <v>#REF!</v>
      </c>
      <c r="W171" s="205" t="e">
        <f>IF(V171=0, 0,#REF!- V171)</f>
        <v>#REF!</v>
      </c>
      <c r="X171" s="210" t="e">
        <f>IF(W171=0, "-",W171/#REF!)</f>
        <v>#REF!</v>
      </c>
      <c r="Y171" s="205" t="e">
        <f>IF(V171=0,#REF!, V171)</f>
        <v>#REF!</v>
      </c>
      <c r="Z171" s="272" t="e">
        <f>SUM(Y171:Y174)</f>
        <v>#REF!</v>
      </c>
      <c r="AA171" s="268" t="str">
        <f>IF(AC171=1, (Z171/#REF!), "-")</f>
        <v>-</v>
      </c>
      <c r="AB171" s="258" t="s">
        <v>296</v>
      </c>
      <c r="AC171" s="249"/>
      <c r="AD171" s="232">
        <v>0.5</v>
      </c>
      <c r="AE171" s="53">
        <v>195955.74699999994</v>
      </c>
      <c r="AF171" s="53">
        <v>97977.873499999972</v>
      </c>
    </row>
    <row r="172" spans="1:32" s="11" customFormat="1" ht="12" customHeight="1" thickTop="1" thickBot="1">
      <c r="A172" s="294"/>
      <c r="B172" s="301"/>
      <c r="C172" s="301"/>
      <c r="D172" s="253"/>
      <c r="E172" s="258"/>
      <c r="F172" s="258"/>
      <c r="G172" s="258"/>
      <c r="H172" s="253"/>
      <c r="I172" s="287"/>
      <c r="J172" s="19" t="s">
        <v>300</v>
      </c>
      <c r="K172" s="62" t="s">
        <v>147</v>
      </c>
      <c r="L172" s="17">
        <v>4</v>
      </c>
      <c r="M172" s="296"/>
      <c r="N172" s="350"/>
      <c r="O172" s="60">
        <v>8044</v>
      </c>
      <c r="P172" s="142">
        <v>1</v>
      </c>
      <c r="Q172" s="38" t="s">
        <v>1</v>
      </c>
      <c r="R172" s="40">
        <v>9.3699999999999992</v>
      </c>
      <c r="S172" s="203" t="e">
        <f>IF(AND(K172="Seznanjanje z IO",#REF!= 2), 0.5)</f>
        <v>#REF!</v>
      </c>
      <c r="T172" s="203" t="e">
        <f>IF(AND(K172="Seznanjanje z IO",#REF!= 0.5), 0.17)</f>
        <v>#REF!</v>
      </c>
      <c r="U172" s="176" t="e">
        <f t="shared" si="2"/>
        <v>#REF!</v>
      </c>
      <c r="V172" s="205" t="e">
        <f>IF(OR(S172=0.5, T172=0.17),(((R172*U172)+#REF!)*#REF!)*#REF!,0)</f>
        <v>#REF!</v>
      </c>
      <c r="W172" s="205" t="e">
        <f>IF(V172=0, 0,#REF!- V172)</f>
        <v>#REF!</v>
      </c>
      <c r="X172" s="210" t="e">
        <f>IF(W172=0, "-",W172/#REF!)</f>
        <v>#REF!</v>
      </c>
      <c r="Y172" s="205" t="e">
        <f>IF(V172=0,#REF!, V172)</f>
        <v>#REF!</v>
      </c>
      <c r="Z172" s="273"/>
      <c r="AA172" s="269" t="str">
        <f>IF(AC172=1, (Z172/#REF!), "-")</f>
        <v>-</v>
      </c>
      <c r="AB172" s="258"/>
      <c r="AC172" s="250"/>
      <c r="AD172" s="233">
        <v>0.5</v>
      </c>
      <c r="AE172" s="65"/>
      <c r="AF172" s="65"/>
    </row>
    <row r="173" spans="1:32" s="11" customFormat="1" ht="12" customHeight="1" thickTop="1" thickBot="1">
      <c r="A173" s="294"/>
      <c r="B173" s="301"/>
      <c r="C173" s="301"/>
      <c r="D173" s="253"/>
      <c r="E173" s="258"/>
      <c r="F173" s="258"/>
      <c r="G173" s="258"/>
      <c r="H173" s="253"/>
      <c r="I173" s="287"/>
      <c r="J173" s="70" t="s">
        <v>301</v>
      </c>
      <c r="K173" s="82" t="s">
        <v>333</v>
      </c>
      <c r="L173" s="17">
        <v>6</v>
      </c>
      <c r="M173" s="296"/>
      <c r="N173" s="350"/>
      <c r="O173" s="60">
        <v>8044</v>
      </c>
      <c r="P173" s="142">
        <v>1</v>
      </c>
      <c r="Q173" s="38" t="s">
        <v>1</v>
      </c>
      <c r="R173" s="40">
        <v>9.3699999999999992</v>
      </c>
      <c r="S173" s="203" t="e">
        <f>IF(AND(K173="Seznanjanje z IO",#REF!= 2), 0.5)</f>
        <v>#REF!</v>
      </c>
      <c r="T173" s="203" t="e">
        <f>IF(AND(K173="Seznanjanje z IO",#REF!= 0.5), 0.17)</f>
        <v>#REF!</v>
      </c>
      <c r="U173" s="176" t="e">
        <f t="shared" si="2"/>
        <v>#REF!</v>
      </c>
      <c r="V173" s="205" t="e">
        <f>IF(OR(S173=0.5, T173=0.17),(((R173*U173)+#REF!)*#REF!)*#REF!,0)</f>
        <v>#REF!</v>
      </c>
      <c r="W173" s="205" t="e">
        <f>IF(V173=0, 0,#REF!- V173)</f>
        <v>#REF!</v>
      </c>
      <c r="X173" s="210" t="e">
        <f>IF(W173=0, "-",W173/#REF!)</f>
        <v>#REF!</v>
      </c>
      <c r="Y173" s="205" t="e">
        <f>IF(V173=0,#REF!, V173)</f>
        <v>#REF!</v>
      </c>
      <c r="Z173" s="273"/>
      <c r="AA173" s="269" t="str">
        <f>IF(AC173=1, (Z173/#REF!), "-")</f>
        <v>-</v>
      </c>
      <c r="AB173" s="258"/>
      <c r="AC173" s="250"/>
      <c r="AD173" s="233">
        <v>0.5</v>
      </c>
      <c r="AE173" s="65"/>
      <c r="AF173" s="65"/>
    </row>
    <row r="174" spans="1:32" s="11" customFormat="1" ht="12" customHeight="1" thickTop="1" thickBot="1">
      <c r="A174" s="294"/>
      <c r="B174" s="300"/>
      <c r="C174" s="300"/>
      <c r="D174" s="253"/>
      <c r="E174" s="261"/>
      <c r="F174" s="261"/>
      <c r="G174" s="261"/>
      <c r="H174" s="259"/>
      <c r="I174" s="331"/>
      <c r="J174" s="114" t="s">
        <v>303</v>
      </c>
      <c r="K174" s="75" t="s">
        <v>285</v>
      </c>
      <c r="L174" s="229">
        <v>10</v>
      </c>
      <c r="M174" s="296"/>
      <c r="N174" s="351"/>
      <c r="O174" s="60">
        <v>8044</v>
      </c>
      <c r="P174" s="143">
        <v>1</v>
      </c>
      <c r="Q174" s="38" t="s">
        <v>1</v>
      </c>
      <c r="R174" s="78">
        <v>9.3699999999999992</v>
      </c>
      <c r="S174" s="203" t="e">
        <f>IF(AND(K174="Seznanjanje z IO",#REF!= 2), 0.5)</f>
        <v>#REF!</v>
      </c>
      <c r="T174" s="203" t="e">
        <f>IF(AND(K174="Seznanjanje z IO",#REF!= 0.5), 0.17)</f>
        <v>#REF!</v>
      </c>
      <c r="U174" s="176" t="e">
        <f t="shared" si="2"/>
        <v>#REF!</v>
      </c>
      <c r="V174" s="205" t="e">
        <f>IF(OR(S174=0.5, T174=0.17),(((R174*U174)+#REF!)*#REF!)*#REF!,0)</f>
        <v>#REF!</v>
      </c>
      <c r="W174" s="205" t="e">
        <f>IF(V174=0, 0,#REF!- V174)</f>
        <v>#REF!</v>
      </c>
      <c r="X174" s="210" t="e">
        <f>IF(W174=0, "-",W174/#REF!)</f>
        <v>#REF!</v>
      </c>
      <c r="Y174" s="205" t="e">
        <f>IF(V174=0,#REF!, V174)</f>
        <v>#REF!</v>
      </c>
      <c r="Z174" s="274"/>
      <c r="AA174" s="270" t="str">
        <f>IF(AC174=1, (Z174/#REF!), "-")</f>
        <v>-</v>
      </c>
      <c r="AB174" s="261"/>
      <c r="AC174" s="251"/>
      <c r="AD174" s="234">
        <v>0.5</v>
      </c>
      <c r="AE174" s="231"/>
      <c r="AF174" s="231"/>
    </row>
    <row r="175" spans="1:32" s="11" customFormat="1" ht="12" customHeight="1" thickTop="1" thickBot="1">
      <c r="A175" s="293" t="s">
        <v>967</v>
      </c>
      <c r="B175" s="299" t="s">
        <v>258</v>
      </c>
      <c r="C175" s="299" t="s">
        <v>326</v>
      </c>
      <c r="D175" s="252" t="s">
        <v>335</v>
      </c>
      <c r="E175" s="257" t="s">
        <v>971</v>
      </c>
      <c r="F175" s="257" t="s">
        <v>972</v>
      </c>
      <c r="G175" s="257" t="s">
        <v>309</v>
      </c>
      <c r="H175" s="252" t="s">
        <v>337</v>
      </c>
      <c r="I175" s="286">
        <v>7</v>
      </c>
      <c r="J175" s="72" t="s">
        <v>311</v>
      </c>
      <c r="K175" s="59" t="s">
        <v>7</v>
      </c>
      <c r="L175" s="228">
        <v>1</v>
      </c>
      <c r="M175" s="295" t="s">
        <v>321</v>
      </c>
      <c r="N175" s="350">
        <v>5.0000000000000001E-3</v>
      </c>
      <c r="O175" s="60">
        <v>402</v>
      </c>
      <c r="P175" s="141">
        <v>1</v>
      </c>
      <c r="Q175" s="31" t="s">
        <v>9</v>
      </c>
      <c r="R175" s="34">
        <v>9.3699999999999992</v>
      </c>
      <c r="S175" s="203" t="e">
        <f>IF(AND(K175="Seznanjanje z IO",#REF!= 2), 0.5)</f>
        <v>#REF!</v>
      </c>
      <c r="T175" s="203" t="e">
        <f>IF(AND(K175="Seznanjanje z IO",#REF!= 0.5), 0.17)</f>
        <v>#REF!</v>
      </c>
      <c r="U175" s="176" t="e">
        <f t="shared" si="2"/>
        <v>#REF!</v>
      </c>
      <c r="V175" s="205" t="e">
        <f>IF(OR(S175=0.5, T175=0.17),(((R175*U175)+#REF!)*#REF!)*#REF!,0)</f>
        <v>#REF!</v>
      </c>
      <c r="W175" s="205" t="e">
        <f>IF(V175=0, 0,#REF!- V175)</f>
        <v>#REF!</v>
      </c>
      <c r="X175" s="210" t="e">
        <f>IF(W175=0, "-",W175/#REF!)</f>
        <v>#REF!</v>
      </c>
      <c r="Y175" s="205" t="e">
        <f>IF(V175=0,#REF!, V175)</f>
        <v>#REF!</v>
      </c>
      <c r="Z175" s="272" t="e">
        <f>SUM(Y175:Y178)</f>
        <v>#REF!</v>
      </c>
      <c r="AA175" s="268" t="str">
        <f>IF(AC175=1, (Z175/#REF!), "-")</f>
        <v>-</v>
      </c>
      <c r="AB175" s="257" t="s">
        <v>309</v>
      </c>
      <c r="AC175" s="249"/>
      <c r="AD175" s="232">
        <v>0.5</v>
      </c>
      <c r="AE175" s="53">
        <v>9797.7873500000005</v>
      </c>
      <c r="AF175" s="53">
        <v>4898.8936750000003</v>
      </c>
    </row>
    <row r="176" spans="1:32" s="11" customFormat="1" ht="12" customHeight="1" thickTop="1" thickBot="1">
      <c r="A176" s="294"/>
      <c r="B176" s="301"/>
      <c r="C176" s="301"/>
      <c r="D176" s="253"/>
      <c r="E176" s="258"/>
      <c r="F176" s="258"/>
      <c r="G176" s="258"/>
      <c r="H176" s="253"/>
      <c r="I176" s="287"/>
      <c r="J176" s="19" t="s">
        <v>314</v>
      </c>
      <c r="K176" s="62" t="s">
        <v>147</v>
      </c>
      <c r="L176" s="17">
        <v>4</v>
      </c>
      <c r="M176" s="296"/>
      <c r="N176" s="350"/>
      <c r="O176" s="60">
        <v>402</v>
      </c>
      <c r="P176" s="142">
        <v>1</v>
      </c>
      <c r="Q176" s="38" t="s">
        <v>1</v>
      </c>
      <c r="R176" s="40">
        <v>9.3699999999999992</v>
      </c>
      <c r="S176" s="203" t="e">
        <f>IF(AND(K176="Seznanjanje z IO",#REF!= 2), 0.5)</f>
        <v>#REF!</v>
      </c>
      <c r="T176" s="203" t="e">
        <f>IF(AND(K176="Seznanjanje z IO",#REF!= 0.5), 0.17)</f>
        <v>#REF!</v>
      </c>
      <c r="U176" s="176" t="e">
        <f t="shared" si="2"/>
        <v>#REF!</v>
      </c>
      <c r="V176" s="205" t="e">
        <f>IF(OR(S176=0.5, T176=0.17),(((R176*U176)+#REF!)*#REF!)*#REF!,0)</f>
        <v>#REF!</v>
      </c>
      <c r="W176" s="205" t="e">
        <f>IF(V176=0, 0,#REF!- V176)</f>
        <v>#REF!</v>
      </c>
      <c r="X176" s="210" t="e">
        <f>IF(W176=0, "-",W176/#REF!)</f>
        <v>#REF!</v>
      </c>
      <c r="Y176" s="205" t="e">
        <f>IF(V176=0,#REF!, V176)</f>
        <v>#REF!</v>
      </c>
      <c r="Z176" s="273"/>
      <c r="AA176" s="269" t="str">
        <f>IF(AC176=1, (Z176/#REF!), "-")</f>
        <v>-</v>
      </c>
      <c r="AB176" s="258"/>
      <c r="AC176" s="250"/>
      <c r="AD176" s="233">
        <v>0.5</v>
      </c>
      <c r="AE176" s="65"/>
      <c r="AF176" s="65"/>
    </row>
    <row r="177" spans="1:32" s="11" customFormat="1" ht="12" customHeight="1" thickTop="1" thickBot="1">
      <c r="A177" s="294"/>
      <c r="B177" s="301"/>
      <c r="C177" s="301"/>
      <c r="D177" s="253"/>
      <c r="E177" s="258"/>
      <c r="F177" s="258"/>
      <c r="G177" s="258"/>
      <c r="H177" s="253"/>
      <c r="I177" s="287"/>
      <c r="J177" s="70" t="s">
        <v>315</v>
      </c>
      <c r="K177" s="82" t="s">
        <v>333</v>
      </c>
      <c r="L177" s="17">
        <v>6</v>
      </c>
      <c r="M177" s="296"/>
      <c r="N177" s="350"/>
      <c r="O177" s="60">
        <v>402</v>
      </c>
      <c r="P177" s="142">
        <v>1</v>
      </c>
      <c r="Q177" s="38" t="s">
        <v>1</v>
      </c>
      <c r="R177" s="78">
        <v>9.3699999999999992</v>
      </c>
      <c r="S177" s="203" t="e">
        <f>IF(AND(K177="Seznanjanje z IO",#REF!= 2), 0.5)</f>
        <v>#REF!</v>
      </c>
      <c r="T177" s="203" t="e">
        <f>IF(AND(K177="Seznanjanje z IO",#REF!= 0.5), 0.17)</f>
        <v>#REF!</v>
      </c>
      <c r="U177" s="176" t="e">
        <f t="shared" si="2"/>
        <v>#REF!</v>
      </c>
      <c r="V177" s="205" t="e">
        <f>IF(OR(S177=0.5, T177=0.17),(((R177*U177)+#REF!)*#REF!)*#REF!,0)</f>
        <v>#REF!</v>
      </c>
      <c r="W177" s="205" t="e">
        <f>IF(V177=0, 0,#REF!- V177)</f>
        <v>#REF!</v>
      </c>
      <c r="X177" s="210" t="e">
        <f>IF(W177=0, "-",W177/#REF!)</f>
        <v>#REF!</v>
      </c>
      <c r="Y177" s="205" t="e">
        <f>IF(V177=0,#REF!, V177)</f>
        <v>#REF!</v>
      </c>
      <c r="Z177" s="273"/>
      <c r="AA177" s="269" t="str">
        <f>IF(AC177=1, (Z177/#REF!), "-")</f>
        <v>-</v>
      </c>
      <c r="AB177" s="258"/>
      <c r="AC177" s="250"/>
      <c r="AD177" s="238">
        <v>0.5</v>
      </c>
      <c r="AE177" s="65"/>
      <c r="AF177" s="65"/>
    </row>
    <row r="178" spans="1:32" s="11" customFormat="1" ht="12" customHeight="1" thickTop="1" thickBot="1">
      <c r="A178" s="294"/>
      <c r="B178" s="300"/>
      <c r="C178" s="300"/>
      <c r="D178" s="253"/>
      <c r="E178" s="261"/>
      <c r="F178" s="261"/>
      <c r="G178" s="261"/>
      <c r="H178" s="259"/>
      <c r="I178" s="331"/>
      <c r="J178" s="63" t="s">
        <v>317</v>
      </c>
      <c r="K178" s="75" t="s">
        <v>285</v>
      </c>
      <c r="L178" s="229" t="s">
        <v>1066</v>
      </c>
      <c r="M178" s="296"/>
      <c r="N178" s="350"/>
      <c r="O178" s="60">
        <v>402</v>
      </c>
      <c r="P178" s="143">
        <v>1</v>
      </c>
      <c r="Q178" s="38" t="s">
        <v>1</v>
      </c>
      <c r="R178" s="78">
        <v>9.3699999999999992</v>
      </c>
      <c r="S178" s="203" t="e">
        <f>IF(AND(K178="Seznanjanje z IO",#REF!= 2), 0.5)</f>
        <v>#REF!</v>
      </c>
      <c r="T178" s="203" t="e">
        <f>IF(AND(K178="Seznanjanje z IO",#REF!= 0.5), 0.17)</f>
        <v>#REF!</v>
      </c>
      <c r="U178" s="176" t="e">
        <f t="shared" si="2"/>
        <v>#REF!</v>
      </c>
      <c r="V178" s="205" t="e">
        <f>IF(OR(S178=0.5, T178=0.17),(((R178*U178)+#REF!)*#REF!)*#REF!,0)</f>
        <v>#REF!</v>
      </c>
      <c r="W178" s="205" t="e">
        <f>IF(V178=0, 0,#REF!- V178)</f>
        <v>#REF!</v>
      </c>
      <c r="X178" s="210" t="e">
        <f>IF(W178=0, "-",W178/#REF!)</f>
        <v>#REF!</v>
      </c>
      <c r="Y178" s="205" t="e">
        <f>IF(V178=0,#REF!, V178)</f>
        <v>#REF!</v>
      </c>
      <c r="Z178" s="274"/>
      <c r="AA178" s="270" t="str">
        <f>IF(AC178=1, (Z178/#REF!), "-")</f>
        <v>-</v>
      </c>
      <c r="AB178" s="261"/>
      <c r="AC178" s="251"/>
      <c r="AD178" s="234">
        <v>0.5</v>
      </c>
      <c r="AE178" s="231"/>
      <c r="AF178" s="231"/>
    </row>
    <row r="179" spans="1:32" s="11" customFormat="1" ht="12" customHeight="1" thickTop="1" thickBot="1">
      <c r="A179" s="293" t="s">
        <v>967</v>
      </c>
      <c r="B179" s="299" t="s">
        <v>258</v>
      </c>
      <c r="C179" s="299" t="s">
        <v>326</v>
      </c>
      <c r="D179" s="252" t="s">
        <v>342</v>
      </c>
      <c r="E179" s="257" t="s">
        <v>971</v>
      </c>
      <c r="F179" s="257" t="s">
        <v>972</v>
      </c>
      <c r="G179" s="257" t="s">
        <v>319</v>
      </c>
      <c r="H179" s="252" t="s">
        <v>344</v>
      </c>
      <c r="I179" s="286">
        <v>7</v>
      </c>
      <c r="J179" s="81" t="s">
        <v>320</v>
      </c>
      <c r="K179" s="59" t="s">
        <v>7</v>
      </c>
      <c r="L179" s="228">
        <v>1</v>
      </c>
      <c r="M179" s="295" t="s">
        <v>321</v>
      </c>
      <c r="N179" s="349">
        <v>0.2</v>
      </c>
      <c r="O179" s="60">
        <v>16087</v>
      </c>
      <c r="P179" s="141">
        <v>1</v>
      </c>
      <c r="Q179" s="31" t="s">
        <v>9</v>
      </c>
      <c r="R179" s="34">
        <v>9.3699999999999992</v>
      </c>
      <c r="S179" s="203" t="e">
        <f>IF(AND(K179="Seznanjanje z IO",#REF!= 2), 0.5)</f>
        <v>#REF!</v>
      </c>
      <c r="T179" s="203" t="e">
        <f>IF(AND(K179="Seznanjanje z IO",#REF!= 0.5), 0.17)</f>
        <v>#REF!</v>
      </c>
      <c r="U179" s="176" t="e">
        <f t="shared" si="2"/>
        <v>#REF!</v>
      </c>
      <c r="V179" s="205" t="e">
        <f>IF(OR(S179=0.5, T179=0.17),(((R179*U179)+#REF!)*#REF!)*#REF!,0)</f>
        <v>#REF!</v>
      </c>
      <c r="W179" s="205" t="e">
        <f>IF(V179=0, 0,#REF!- V179)</f>
        <v>#REF!</v>
      </c>
      <c r="X179" s="210" t="e">
        <f>IF(W179=0, "-",W179/#REF!)</f>
        <v>#REF!</v>
      </c>
      <c r="Y179" s="205" t="e">
        <f>IF(V179=0,#REF!, V179)</f>
        <v>#REF!</v>
      </c>
      <c r="Z179" s="272" t="e">
        <f>SUM(Y179:Y182)</f>
        <v>#REF!</v>
      </c>
      <c r="AA179" s="268" t="str">
        <f>IF(AC179=1, (Z179/#REF!), "-")</f>
        <v>-</v>
      </c>
      <c r="AB179" s="257" t="s">
        <v>319</v>
      </c>
      <c r="AC179" s="249"/>
      <c r="AD179" s="232">
        <v>0.5</v>
      </c>
      <c r="AE179" s="53">
        <v>399448.25349999993</v>
      </c>
      <c r="AF179" s="53">
        <v>199724.12674999997</v>
      </c>
    </row>
    <row r="180" spans="1:32" s="11" customFormat="1" ht="12" customHeight="1" thickTop="1" thickBot="1">
      <c r="A180" s="294"/>
      <c r="B180" s="301"/>
      <c r="C180" s="301"/>
      <c r="D180" s="253"/>
      <c r="E180" s="258"/>
      <c r="F180" s="258"/>
      <c r="G180" s="258"/>
      <c r="H180" s="253"/>
      <c r="I180" s="287"/>
      <c r="J180" s="19" t="s">
        <v>322</v>
      </c>
      <c r="K180" s="62" t="s">
        <v>147</v>
      </c>
      <c r="L180" s="17">
        <v>4</v>
      </c>
      <c r="M180" s="296"/>
      <c r="N180" s="350"/>
      <c r="O180" s="60">
        <v>16087</v>
      </c>
      <c r="P180" s="142">
        <v>1</v>
      </c>
      <c r="Q180" s="38" t="s">
        <v>1</v>
      </c>
      <c r="R180" s="40">
        <v>9.3699999999999992</v>
      </c>
      <c r="S180" s="203" t="e">
        <f>IF(AND(K180="Seznanjanje z IO",#REF!= 2), 0.5)</f>
        <v>#REF!</v>
      </c>
      <c r="T180" s="203" t="e">
        <f>IF(AND(K180="Seznanjanje z IO",#REF!= 0.5), 0.17)</f>
        <v>#REF!</v>
      </c>
      <c r="U180" s="176" t="e">
        <f t="shared" si="2"/>
        <v>#REF!</v>
      </c>
      <c r="V180" s="205" t="e">
        <f>IF(OR(S180=0.5, T180=0.17),(((R180*U180)+#REF!)*#REF!)*#REF!,0)</f>
        <v>#REF!</v>
      </c>
      <c r="W180" s="205" t="e">
        <f>IF(V180=0, 0,#REF!- V180)</f>
        <v>#REF!</v>
      </c>
      <c r="X180" s="210" t="e">
        <f>IF(W180=0, "-",W180/#REF!)</f>
        <v>#REF!</v>
      </c>
      <c r="Y180" s="205" t="e">
        <f>IF(V180=0,#REF!, V180)</f>
        <v>#REF!</v>
      </c>
      <c r="Z180" s="273"/>
      <c r="AA180" s="269" t="str">
        <f>IF(AC180=1, (Z180/#REF!), "-")</f>
        <v>-</v>
      </c>
      <c r="AB180" s="258"/>
      <c r="AC180" s="250"/>
      <c r="AD180" s="233">
        <v>0.5</v>
      </c>
      <c r="AE180" s="65"/>
      <c r="AF180" s="65"/>
    </row>
    <row r="181" spans="1:32" s="11" customFormat="1" ht="12" customHeight="1" thickTop="1" thickBot="1">
      <c r="A181" s="294"/>
      <c r="B181" s="301"/>
      <c r="C181" s="301"/>
      <c r="D181" s="253"/>
      <c r="E181" s="258"/>
      <c r="F181" s="258"/>
      <c r="G181" s="258"/>
      <c r="H181" s="253"/>
      <c r="I181" s="287"/>
      <c r="J181" s="70" t="s">
        <v>323</v>
      </c>
      <c r="K181" s="82" t="s">
        <v>333</v>
      </c>
      <c r="L181" s="17">
        <v>6</v>
      </c>
      <c r="M181" s="296"/>
      <c r="N181" s="350"/>
      <c r="O181" s="60">
        <v>16087</v>
      </c>
      <c r="P181" s="142">
        <v>1</v>
      </c>
      <c r="Q181" s="38" t="s">
        <v>1</v>
      </c>
      <c r="R181" s="78">
        <v>9.3699999999999992</v>
      </c>
      <c r="S181" s="203" t="e">
        <f>IF(AND(K181="Seznanjanje z IO",#REF!= 2), 0.5)</f>
        <v>#REF!</v>
      </c>
      <c r="T181" s="203" t="e">
        <f>IF(AND(K181="Seznanjanje z IO",#REF!= 0.5), 0.17)</f>
        <v>#REF!</v>
      </c>
      <c r="U181" s="176" t="e">
        <f t="shared" si="2"/>
        <v>#REF!</v>
      </c>
      <c r="V181" s="205" t="e">
        <f>IF(OR(S181=0.5, T181=0.17),(((R181*U181)+#REF!)*#REF!)*#REF!,0)</f>
        <v>#REF!</v>
      </c>
      <c r="W181" s="205" t="e">
        <f>IF(V181=0, 0,#REF!- V181)</f>
        <v>#REF!</v>
      </c>
      <c r="X181" s="210" t="e">
        <f>IF(W181=0, "-",W181/#REF!)</f>
        <v>#REF!</v>
      </c>
      <c r="Y181" s="205" t="e">
        <f>IF(V181=0,#REF!, V181)</f>
        <v>#REF!</v>
      </c>
      <c r="Z181" s="273"/>
      <c r="AA181" s="269" t="str">
        <f>IF(AC181=1, (Z181/#REF!), "-")</f>
        <v>-</v>
      </c>
      <c r="AB181" s="258"/>
      <c r="AC181" s="250"/>
      <c r="AD181" s="233">
        <v>0.5</v>
      </c>
      <c r="AE181" s="65"/>
      <c r="AF181" s="65"/>
    </row>
    <row r="182" spans="1:32" s="11" customFormat="1" ht="12" customHeight="1" thickTop="1" thickBot="1">
      <c r="A182" s="294"/>
      <c r="B182" s="300"/>
      <c r="C182" s="300"/>
      <c r="D182" s="253"/>
      <c r="E182" s="261"/>
      <c r="F182" s="261"/>
      <c r="G182" s="261"/>
      <c r="H182" s="259"/>
      <c r="I182" s="331"/>
      <c r="J182" s="63" t="s">
        <v>325</v>
      </c>
      <c r="K182" s="75" t="s">
        <v>285</v>
      </c>
      <c r="L182" s="229">
        <v>10</v>
      </c>
      <c r="M182" s="296"/>
      <c r="N182" s="351"/>
      <c r="O182" s="60">
        <v>16087</v>
      </c>
      <c r="P182" s="143">
        <v>1</v>
      </c>
      <c r="Q182" s="38" t="s">
        <v>1</v>
      </c>
      <c r="R182" s="78">
        <v>9.3699999999999992</v>
      </c>
      <c r="S182" s="203" t="e">
        <f>IF(AND(K182="Seznanjanje z IO",#REF!= 2), 0.5)</f>
        <v>#REF!</v>
      </c>
      <c r="T182" s="203" t="e">
        <f>IF(AND(K182="Seznanjanje z IO",#REF!= 0.5), 0.17)</f>
        <v>#REF!</v>
      </c>
      <c r="U182" s="176" t="e">
        <f t="shared" si="2"/>
        <v>#REF!</v>
      </c>
      <c r="V182" s="205" t="e">
        <f>IF(OR(S182=0.5, T182=0.17),(((R182*U182)+#REF!)*#REF!)*#REF!,0)</f>
        <v>#REF!</v>
      </c>
      <c r="W182" s="205" t="e">
        <f>IF(V182=0, 0,#REF!- V182)</f>
        <v>#REF!</v>
      </c>
      <c r="X182" s="210" t="e">
        <f>IF(W182=0, "-",W182/#REF!)</f>
        <v>#REF!</v>
      </c>
      <c r="Y182" s="205" t="e">
        <f>IF(V182=0,#REF!, V182)</f>
        <v>#REF!</v>
      </c>
      <c r="Z182" s="274"/>
      <c r="AA182" s="270" t="str">
        <f>IF(AC182=1, (Z182/#REF!), "-")</f>
        <v>-</v>
      </c>
      <c r="AB182" s="261"/>
      <c r="AC182" s="251"/>
      <c r="AD182" s="234">
        <v>0.5</v>
      </c>
      <c r="AE182" s="231"/>
      <c r="AF182" s="231"/>
    </row>
    <row r="183" spans="1:32" s="11" customFormat="1" ht="12" customHeight="1" thickTop="1" thickBot="1">
      <c r="A183" s="293" t="s">
        <v>967</v>
      </c>
      <c r="B183" s="299" t="s">
        <v>258</v>
      </c>
      <c r="C183" s="299" t="s">
        <v>349</v>
      </c>
      <c r="D183" s="252" t="s">
        <v>295</v>
      </c>
      <c r="E183" s="258" t="s">
        <v>971</v>
      </c>
      <c r="F183" s="258" t="s">
        <v>972</v>
      </c>
      <c r="G183" s="258" t="s">
        <v>328</v>
      </c>
      <c r="H183" s="253" t="s">
        <v>351</v>
      </c>
      <c r="I183" s="287">
        <v>7</v>
      </c>
      <c r="J183" s="81" t="s">
        <v>330</v>
      </c>
      <c r="K183" s="59" t="s">
        <v>7</v>
      </c>
      <c r="L183" s="228">
        <v>1</v>
      </c>
      <c r="M183" s="295" t="s">
        <v>321</v>
      </c>
      <c r="N183" s="350">
        <v>0.05</v>
      </c>
      <c r="O183" s="35">
        <v>4022</v>
      </c>
      <c r="P183" s="141">
        <v>1</v>
      </c>
      <c r="Q183" s="31" t="s">
        <v>9</v>
      </c>
      <c r="R183" s="34">
        <v>9.3699999999999992</v>
      </c>
      <c r="S183" s="203" t="e">
        <f>IF(AND(K183="Seznanjanje z IO",#REF!= 2), 0.5)</f>
        <v>#REF!</v>
      </c>
      <c r="T183" s="203" t="e">
        <f>IF(AND(K183="Seznanjanje z IO",#REF!= 0.5), 0.17)</f>
        <v>#REF!</v>
      </c>
      <c r="U183" s="176" t="e">
        <f t="shared" si="2"/>
        <v>#REF!</v>
      </c>
      <c r="V183" s="205" t="e">
        <f>IF(OR(S183=0.5, T183=0.17),(((R183*U183)+#REF!)*#REF!)*#REF!,0)</f>
        <v>#REF!</v>
      </c>
      <c r="W183" s="205" t="e">
        <f>IF(V183=0, 0,#REF!- V183)</f>
        <v>#REF!</v>
      </c>
      <c r="X183" s="210" t="e">
        <f>IF(W183=0, "-",W183/#REF!)</f>
        <v>#REF!</v>
      </c>
      <c r="Y183" s="205" t="e">
        <f>IF(V183=0,#REF!, V183)</f>
        <v>#REF!</v>
      </c>
      <c r="Z183" s="272" t="e">
        <f>SUM(Y183:Y187)</f>
        <v>#REF!</v>
      </c>
      <c r="AA183" s="268" t="str">
        <f>IF(AC183=1, (Z183/#REF!), "-")</f>
        <v>-</v>
      </c>
      <c r="AB183" s="258" t="s">
        <v>328</v>
      </c>
      <c r="AC183" s="249"/>
      <c r="AD183" s="232">
        <v>0.5</v>
      </c>
      <c r="AE183" s="53">
        <v>106394.99407499998</v>
      </c>
      <c r="AF183" s="53">
        <v>53197.49703749999</v>
      </c>
    </row>
    <row r="184" spans="1:32" s="11" customFormat="1" ht="12" customHeight="1" thickTop="1" thickBot="1">
      <c r="A184" s="294"/>
      <c r="B184" s="301"/>
      <c r="C184" s="301"/>
      <c r="D184" s="253"/>
      <c r="E184" s="258"/>
      <c r="F184" s="258"/>
      <c r="G184" s="258"/>
      <c r="H184" s="253"/>
      <c r="I184" s="287"/>
      <c r="J184" s="19" t="s">
        <v>331</v>
      </c>
      <c r="K184" s="62" t="s">
        <v>147</v>
      </c>
      <c r="L184" s="17">
        <v>4</v>
      </c>
      <c r="M184" s="296"/>
      <c r="N184" s="350"/>
      <c r="O184" s="35">
        <v>4022</v>
      </c>
      <c r="P184" s="142">
        <v>1</v>
      </c>
      <c r="Q184" s="38" t="s">
        <v>1</v>
      </c>
      <c r="R184" s="40">
        <v>9.3699999999999992</v>
      </c>
      <c r="S184" s="203" t="e">
        <f>IF(AND(K184="Seznanjanje z IO",#REF!= 2), 0.5)</f>
        <v>#REF!</v>
      </c>
      <c r="T184" s="203" t="e">
        <f>IF(AND(K184="Seznanjanje z IO",#REF!= 0.5), 0.17)</f>
        <v>#REF!</v>
      </c>
      <c r="U184" s="176" t="e">
        <f t="shared" si="2"/>
        <v>#REF!</v>
      </c>
      <c r="V184" s="205" t="e">
        <f>IF(OR(S184=0.5, T184=0.17),(((R184*U184)+#REF!)*#REF!)*#REF!,0)</f>
        <v>#REF!</v>
      </c>
      <c r="W184" s="205" t="e">
        <f>IF(V184=0, 0,#REF!- V184)</f>
        <v>#REF!</v>
      </c>
      <c r="X184" s="210" t="e">
        <f>IF(W184=0, "-",W184/#REF!)</f>
        <v>#REF!</v>
      </c>
      <c r="Y184" s="205" t="e">
        <f>IF(V184=0,#REF!, V184)</f>
        <v>#REF!</v>
      </c>
      <c r="Z184" s="273"/>
      <c r="AA184" s="269" t="str">
        <f>IF(AC184=1, (Z184/#REF!), "-")</f>
        <v>-</v>
      </c>
      <c r="AB184" s="258"/>
      <c r="AC184" s="250"/>
      <c r="AD184" s="233">
        <v>0.5</v>
      </c>
      <c r="AE184" s="65"/>
      <c r="AF184" s="65"/>
    </row>
    <row r="185" spans="1:32" s="11" customFormat="1" ht="12" customHeight="1" thickTop="1" thickBot="1">
      <c r="A185" s="294"/>
      <c r="B185" s="301"/>
      <c r="C185" s="301"/>
      <c r="D185" s="253"/>
      <c r="E185" s="258"/>
      <c r="F185" s="258"/>
      <c r="G185" s="258"/>
      <c r="H185" s="253"/>
      <c r="I185" s="287"/>
      <c r="J185" s="70" t="s">
        <v>332</v>
      </c>
      <c r="K185" s="82" t="s">
        <v>355</v>
      </c>
      <c r="L185" s="17">
        <v>6</v>
      </c>
      <c r="M185" s="296"/>
      <c r="N185" s="350"/>
      <c r="O185" s="35">
        <v>4022</v>
      </c>
      <c r="P185" s="142">
        <v>1</v>
      </c>
      <c r="Q185" s="120" t="s">
        <v>1</v>
      </c>
      <c r="R185" s="40">
        <v>9.3699999999999992</v>
      </c>
      <c r="S185" s="203" t="e">
        <f>IF(AND(K185="Seznanjanje z IO",#REF!= 2), 0.5)</f>
        <v>#REF!</v>
      </c>
      <c r="T185" s="203" t="e">
        <f>IF(AND(K185="Seznanjanje z IO",#REF!= 0.5), 0.17)</f>
        <v>#REF!</v>
      </c>
      <c r="U185" s="176" t="e">
        <f t="shared" si="2"/>
        <v>#REF!</v>
      </c>
      <c r="V185" s="205" t="e">
        <f>IF(OR(S185=0.5, T185=0.17),(((R185*U185)+#REF!)*#REF!)*#REF!,0)</f>
        <v>#REF!</v>
      </c>
      <c r="W185" s="205" t="e">
        <f>IF(V185=0, 0,#REF!- V185)</f>
        <v>#REF!</v>
      </c>
      <c r="X185" s="210" t="e">
        <f>IF(W185=0, "-",W185/#REF!)</f>
        <v>#REF!</v>
      </c>
      <c r="Y185" s="205" t="e">
        <f>IF(V185=0,#REF!, V185)</f>
        <v>#REF!</v>
      </c>
      <c r="Z185" s="273"/>
      <c r="AA185" s="269" t="str">
        <f>IF(AC185=1, (Z185/#REF!), "-")</f>
        <v>-</v>
      </c>
      <c r="AB185" s="258"/>
      <c r="AC185" s="250"/>
      <c r="AD185" s="233">
        <v>0.5</v>
      </c>
      <c r="AE185" s="65"/>
      <c r="AF185" s="65"/>
    </row>
    <row r="186" spans="1:32" s="11" customFormat="1" ht="12" customHeight="1" thickTop="1" thickBot="1">
      <c r="A186" s="294"/>
      <c r="B186" s="300"/>
      <c r="C186" s="300"/>
      <c r="D186" s="253"/>
      <c r="E186" s="258"/>
      <c r="F186" s="258"/>
      <c r="G186" s="258"/>
      <c r="H186" s="253"/>
      <c r="I186" s="287"/>
      <c r="J186" s="70" t="s">
        <v>334</v>
      </c>
      <c r="K186" s="55" t="s">
        <v>304</v>
      </c>
      <c r="L186" s="17">
        <v>9</v>
      </c>
      <c r="M186" s="296"/>
      <c r="N186" s="350"/>
      <c r="O186" s="35">
        <v>4022</v>
      </c>
      <c r="P186" s="142">
        <v>1</v>
      </c>
      <c r="Q186" s="110" t="s">
        <v>9</v>
      </c>
      <c r="R186" s="40">
        <v>9.3699999999999992</v>
      </c>
      <c r="S186" s="203" t="e">
        <f>IF(AND(K186="Seznanjanje z IO",#REF!= 2), 0.5)</f>
        <v>#REF!</v>
      </c>
      <c r="T186" s="203" t="e">
        <f>IF(AND(K186="Seznanjanje z IO",#REF!= 0.5), 0.17)</f>
        <v>#REF!</v>
      </c>
      <c r="U186" s="176" t="e">
        <f t="shared" si="2"/>
        <v>#REF!</v>
      </c>
      <c r="V186" s="205" t="e">
        <f>IF(OR(S186=0.5, T186=0.17),(((R186*U186)+#REF!)*#REF!)*#REF!,0)</f>
        <v>#REF!</v>
      </c>
      <c r="W186" s="205" t="e">
        <f>IF(V186=0, 0,#REF!- V186)</f>
        <v>#REF!</v>
      </c>
      <c r="X186" s="210" t="e">
        <f>IF(W186=0, "-",W186/#REF!)</f>
        <v>#REF!</v>
      </c>
      <c r="Y186" s="205" t="e">
        <f>IF(V186=0,#REF!, V186)</f>
        <v>#REF!</v>
      </c>
      <c r="Z186" s="273"/>
      <c r="AA186" s="269" t="str">
        <f>IF(AC186=1, (Z186/#REF!), "-")</f>
        <v>-</v>
      </c>
      <c r="AB186" s="258"/>
      <c r="AC186" s="250"/>
      <c r="AD186" s="233">
        <v>0.5</v>
      </c>
      <c r="AE186" s="65"/>
      <c r="AF186" s="65"/>
    </row>
    <row r="187" spans="1:32" s="11" customFormat="1" ht="12" customHeight="1" thickTop="1" thickBot="1">
      <c r="A187" s="318"/>
      <c r="B187" s="320"/>
      <c r="C187" s="320"/>
      <c r="D187" s="259"/>
      <c r="E187" s="261"/>
      <c r="F187" s="261"/>
      <c r="G187" s="261"/>
      <c r="H187" s="259"/>
      <c r="I187" s="331"/>
      <c r="J187" s="63" t="s">
        <v>874</v>
      </c>
      <c r="K187" s="75" t="s">
        <v>285</v>
      </c>
      <c r="L187" s="229" t="s">
        <v>1066</v>
      </c>
      <c r="M187" s="312"/>
      <c r="N187" s="351"/>
      <c r="O187" s="35">
        <v>4022</v>
      </c>
      <c r="P187" s="143">
        <v>1</v>
      </c>
      <c r="Q187" s="38" t="s">
        <v>1</v>
      </c>
      <c r="R187" s="78">
        <v>9.3699999999999992</v>
      </c>
      <c r="S187" s="203" t="e">
        <f>IF(AND(K187="Seznanjanje z IO",#REF!= 2), 0.5)</f>
        <v>#REF!</v>
      </c>
      <c r="T187" s="203" t="e">
        <f>IF(AND(K187="Seznanjanje z IO",#REF!= 0.5), 0.17)</f>
        <v>#REF!</v>
      </c>
      <c r="U187" s="176" t="e">
        <f t="shared" si="2"/>
        <v>#REF!</v>
      </c>
      <c r="V187" s="205" t="e">
        <f>IF(OR(S187=0.5, T187=0.17),(((R187*U187)+#REF!)*#REF!)*#REF!,0)</f>
        <v>#REF!</v>
      </c>
      <c r="W187" s="205" t="e">
        <f>IF(V187=0, 0,#REF!- V187)</f>
        <v>#REF!</v>
      </c>
      <c r="X187" s="210" t="e">
        <f>IF(W187=0, "-",W187/#REF!)</f>
        <v>#REF!</v>
      </c>
      <c r="Y187" s="205" t="e">
        <f>IF(V187=0,#REF!, V187)</f>
        <v>#REF!</v>
      </c>
      <c r="Z187" s="274"/>
      <c r="AA187" s="270" t="str">
        <f>IF(AC187=1, (Z187/#REF!), "-")</f>
        <v>-</v>
      </c>
      <c r="AB187" s="261"/>
      <c r="AC187" s="251"/>
      <c r="AD187" s="234">
        <v>0.5</v>
      </c>
      <c r="AE187" s="231"/>
      <c r="AF187" s="231"/>
    </row>
    <row r="188" spans="1:32" s="11" customFormat="1" ht="12" customHeight="1" thickTop="1" thickBot="1">
      <c r="A188" s="293" t="s">
        <v>967</v>
      </c>
      <c r="B188" s="299" t="s">
        <v>258</v>
      </c>
      <c r="C188" s="299" t="s">
        <v>356</v>
      </c>
      <c r="D188" s="252" t="s">
        <v>357</v>
      </c>
      <c r="E188" s="258" t="s">
        <v>971</v>
      </c>
      <c r="F188" s="258" t="s">
        <v>972</v>
      </c>
      <c r="G188" s="258" t="s">
        <v>336</v>
      </c>
      <c r="H188" s="253" t="s">
        <v>359</v>
      </c>
      <c r="I188" s="287">
        <v>7</v>
      </c>
      <c r="J188" s="81" t="s">
        <v>338</v>
      </c>
      <c r="K188" s="59" t="s">
        <v>7</v>
      </c>
      <c r="L188" s="228">
        <v>1</v>
      </c>
      <c r="M188" s="295" t="s">
        <v>361</v>
      </c>
      <c r="N188" s="352">
        <v>0.01</v>
      </c>
      <c r="O188" s="35">
        <v>804</v>
      </c>
      <c r="P188" s="141">
        <v>1</v>
      </c>
      <c r="Q188" s="31" t="s">
        <v>9</v>
      </c>
      <c r="R188" s="34">
        <v>9.3699999999999992</v>
      </c>
      <c r="S188" s="203" t="e">
        <f>IF(AND(K188="Seznanjanje z IO",#REF!= 2), 0.5)</f>
        <v>#REF!</v>
      </c>
      <c r="T188" s="203" t="e">
        <f>IF(AND(K188="Seznanjanje z IO",#REF!= 0.5), 0.17)</f>
        <v>#REF!</v>
      </c>
      <c r="U188" s="176" t="e">
        <f t="shared" si="2"/>
        <v>#REF!</v>
      </c>
      <c r="V188" s="205" t="e">
        <f>IF(OR(S188=0.5, T188=0.17),(((R188*U188)+#REF!)*#REF!)*#REF!,0)</f>
        <v>#REF!</v>
      </c>
      <c r="W188" s="205" t="e">
        <f>IF(V188=0, 0,#REF!- V188)</f>
        <v>#REF!</v>
      </c>
      <c r="X188" s="210" t="e">
        <f>IF(W188=0, "-",W188/#REF!)</f>
        <v>#REF!</v>
      </c>
      <c r="Y188" s="205" t="e">
        <f>IF(V188=0,#REF!, V188)</f>
        <v>#REF!</v>
      </c>
      <c r="Z188" s="272" t="e">
        <f>SUM(Y188:Y192)</f>
        <v>#REF!</v>
      </c>
      <c r="AA188" s="268" t="str">
        <f>IF(AC188=1, (Z188/#REF!), "-")</f>
        <v>-</v>
      </c>
      <c r="AB188" s="258" t="s">
        <v>336</v>
      </c>
      <c r="AC188" s="249"/>
      <c r="AD188" s="232">
        <v>0.5</v>
      </c>
      <c r="AE188" s="53">
        <v>21278.998815000003</v>
      </c>
      <c r="AF188" s="53">
        <v>10639.499407500001</v>
      </c>
    </row>
    <row r="189" spans="1:32" s="11" customFormat="1" ht="12" customHeight="1" thickTop="1" thickBot="1">
      <c r="A189" s="294"/>
      <c r="B189" s="301"/>
      <c r="C189" s="301"/>
      <c r="D189" s="253"/>
      <c r="E189" s="258"/>
      <c r="F189" s="258"/>
      <c r="G189" s="258"/>
      <c r="H189" s="253"/>
      <c r="I189" s="287"/>
      <c r="J189" s="19" t="s">
        <v>339</v>
      </c>
      <c r="K189" s="62" t="s">
        <v>147</v>
      </c>
      <c r="L189" s="17">
        <v>4</v>
      </c>
      <c r="M189" s="296"/>
      <c r="N189" s="353"/>
      <c r="O189" s="35">
        <v>804</v>
      </c>
      <c r="P189" s="142">
        <v>1</v>
      </c>
      <c r="Q189" s="38" t="s">
        <v>1</v>
      </c>
      <c r="R189" s="40">
        <v>9.3699999999999992</v>
      </c>
      <c r="S189" s="203" t="e">
        <f>IF(AND(K189="Seznanjanje z IO",#REF!= 2), 0.5)</f>
        <v>#REF!</v>
      </c>
      <c r="T189" s="203" t="e">
        <f>IF(AND(K189="Seznanjanje z IO",#REF!= 0.5), 0.17)</f>
        <v>#REF!</v>
      </c>
      <c r="U189" s="176" t="e">
        <f t="shared" si="2"/>
        <v>#REF!</v>
      </c>
      <c r="V189" s="205" t="e">
        <f>IF(OR(S189=0.5, T189=0.17),(((R189*U189)+#REF!)*#REF!)*#REF!,0)</f>
        <v>#REF!</v>
      </c>
      <c r="W189" s="205" t="e">
        <f>IF(V189=0, 0,#REF!- V189)</f>
        <v>#REF!</v>
      </c>
      <c r="X189" s="210" t="e">
        <f>IF(W189=0, "-",W189/#REF!)</f>
        <v>#REF!</v>
      </c>
      <c r="Y189" s="205" t="e">
        <f>IF(V189=0,#REF!, V189)</f>
        <v>#REF!</v>
      </c>
      <c r="Z189" s="273"/>
      <c r="AA189" s="269" t="str">
        <f>IF(AC189=1, (Z189/#REF!), "-")</f>
        <v>-</v>
      </c>
      <c r="AB189" s="258"/>
      <c r="AC189" s="250"/>
      <c r="AD189" s="233">
        <v>0.5</v>
      </c>
      <c r="AE189" s="65"/>
      <c r="AF189" s="65"/>
    </row>
    <row r="190" spans="1:32" s="11" customFormat="1" ht="12" customHeight="1" thickTop="1" thickBot="1">
      <c r="A190" s="294"/>
      <c r="B190" s="301"/>
      <c r="C190" s="301"/>
      <c r="D190" s="253"/>
      <c r="E190" s="258"/>
      <c r="F190" s="258"/>
      <c r="G190" s="258"/>
      <c r="H190" s="253"/>
      <c r="I190" s="287"/>
      <c r="J190" s="70" t="s">
        <v>340</v>
      </c>
      <c r="K190" s="82" t="s">
        <v>364</v>
      </c>
      <c r="L190" s="17">
        <v>6</v>
      </c>
      <c r="M190" s="296"/>
      <c r="N190" s="353"/>
      <c r="O190" s="35">
        <v>804</v>
      </c>
      <c r="P190" s="142">
        <v>1</v>
      </c>
      <c r="Q190" s="38" t="s">
        <v>1</v>
      </c>
      <c r="R190" s="40">
        <v>9.3699999999999992</v>
      </c>
      <c r="S190" s="203" t="e">
        <f>IF(AND(K190="Seznanjanje z IO",#REF!= 2), 0.5)</f>
        <v>#REF!</v>
      </c>
      <c r="T190" s="203" t="e">
        <f>IF(AND(K190="Seznanjanje z IO",#REF!= 0.5), 0.17)</f>
        <v>#REF!</v>
      </c>
      <c r="U190" s="176" t="e">
        <f t="shared" si="2"/>
        <v>#REF!</v>
      </c>
      <c r="V190" s="205" t="e">
        <f>IF(OR(S190=0.5, T190=0.17),(((R190*U190)+#REF!)*#REF!)*#REF!,0)</f>
        <v>#REF!</v>
      </c>
      <c r="W190" s="205" t="e">
        <f>IF(V190=0, 0,#REF!- V190)</f>
        <v>#REF!</v>
      </c>
      <c r="X190" s="210" t="e">
        <f>IF(W190=0, "-",W190/#REF!)</f>
        <v>#REF!</v>
      </c>
      <c r="Y190" s="205" t="e">
        <f>IF(V190=0,#REF!, V190)</f>
        <v>#REF!</v>
      </c>
      <c r="Z190" s="273"/>
      <c r="AA190" s="269" t="str">
        <f>IF(AC190=1, (Z190/#REF!), "-")</f>
        <v>-</v>
      </c>
      <c r="AB190" s="258"/>
      <c r="AC190" s="250"/>
      <c r="AD190" s="233">
        <v>0.5</v>
      </c>
      <c r="AE190" s="65"/>
      <c r="AF190" s="65"/>
    </row>
    <row r="191" spans="1:32" s="11" customFormat="1" ht="12" customHeight="1" thickTop="1" thickBot="1">
      <c r="A191" s="294"/>
      <c r="B191" s="300"/>
      <c r="C191" s="300"/>
      <c r="D191" s="253"/>
      <c r="E191" s="258"/>
      <c r="F191" s="258"/>
      <c r="G191" s="258"/>
      <c r="H191" s="253"/>
      <c r="I191" s="287"/>
      <c r="J191" s="70" t="s">
        <v>341</v>
      </c>
      <c r="K191" s="82" t="s">
        <v>366</v>
      </c>
      <c r="L191" s="17">
        <v>9</v>
      </c>
      <c r="M191" s="296"/>
      <c r="N191" s="353"/>
      <c r="O191" s="35">
        <v>804</v>
      </c>
      <c r="P191" s="142">
        <v>1</v>
      </c>
      <c r="Q191" s="38" t="s">
        <v>1</v>
      </c>
      <c r="R191" s="40">
        <v>9.3699999999999992</v>
      </c>
      <c r="S191" s="203" t="e">
        <f>IF(AND(K191="Seznanjanje z IO",#REF!= 2), 0.5)</f>
        <v>#REF!</v>
      </c>
      <c r="T191" s="203" t="e">
        <f>IF(AND(K191="Seznanjanje z IO",#REF!= 0.5), 0.17)</f>
        <v>#REF!</v>
      </c>
      <c r="U191" s="176" t="e">
        <f t="shared" si="2"/>
        <v>#REF!</v>
      </c>
      <c r="V191" s="205" t="e">
        <f>IF(OR(S191=0.5, T191=0.17),(((R191*U191)+#REF!)*#REF!)*#REF!,0)</f>
        <v>#REF!</v>
      </c>
      <c r="W191" s="205" t="e">
        <f>IF(V191=0, 0,#REF!- V191)</f>
        <v>#REF!</v>
      </c>
      <c r="X191" s="210" t="e">
        <f>IF(W191=0, "-",W191/#REF!)</f>
        <v>#REF!</v>
      </c>
      <c r="Y191" s="205" t="e">
        <f>IF(V191=0,#REF!, V191)</f>
        <v>#REF!</v>
      </c>
      <c r="Z191" s="273"/>
      <c r="AA191" s="269" t="str">
        <f>IF(AC191=1, (Z191/#REF!), "-")</f>
        <v>-</v>
      </c>
      <c r="AB191" s="258"/>
      <c r="AC191" s="250"/>
      <c r="AD191" s="233">
        <v>0.5</v>
      </c>
      <c r="AE191" s="65"/>
      <c r="AF191" s="65"/>
    </row>
    <row r="192" spans="1:32" s="11" customFormat="1" ht="12" customHeight="1" thickTop="1" thickBot="1">
      <c r="A192" s="318"/>
      <c r="B192" s="320"/>
      <c r="C192" s="320"/>
      <c r="D192" s="259"/>
      <c r="E192" s="261"/>
      <c r="F192" s="261"/>
      <c r="G192" s="261"/>
      <c r="H192" s="259"/>
      <c r="I192" s="331"/>
      <c r="J192" s="63" t="s">
        <v>875</v>
      </c>
      <c r="K192" s="75" t="s">
        <v>285</v>
      </c>
      <c r="L192" s="229" t="s">
        <v>1066</v>
      </c>
      <c r="M192" s="312"/>
      <c r="N192" s="354"/>
      <c r="O192" s="35">
        <v>804</v>
      </c>
      <c r="P192" s="143">
        <v>1</v>
      </c>
      <c r="Q192" s="38" t="s">
        <v>1</v>
      </c>
      <c r="R192" s="78">
        <v>9.3699999999999992</v>
      </c>
      <c r="S192" s="203" t="e">
        <f>IF(AND(K192="Seznanjanje z IO",#REF!= 2), 0.5)</f>
        <v>#REF!</v>
      </c>
      <c r="T192" s="203" t="e">
        <f>IF(AND(K192="Seznanjanje z IO",#REF!= 0.5), 0.17)</f>
        <v>#REF!</v>
      </c>
      <c r="U192" s="176" t="e">
        <f t="shared" si="2"/>
        <v>#REF!</v>
      </c>
      <c r="V192" s="205" t="e">
        <f>IF(OR(S192=0.5, T192=0.17),(((R192*U192)+#REF!)*#REF!)*#REF!,0)</f>
        <v>#REF!</v>
      </c>
      <c r="W192" s="205" t="e">
        <f>IF(V192=0, 0,#REF!- V192)</f>
        <v>#REF!</v>
      </c>
      <c r="X192" s="210" t="e">
        <f>IF(W192=0, "-",W192/#REF!)</f>
        <v>#REF!</v>
      </c>
      <c r="Y192" s="205" t="e">
        <f>IF(V192=0,#REF!, V192)</f>
        <v>#REF!</v>
      </c>
      <c r="Z192" s="274"/>
      <c r="AA192" s="270" t="str">
        <f>IF(AC192=1, (Z192/#REF!), "-")</f>
        <v>-</v>
      </c>
      <c r="AB192" s="261"/>
      <c r="AC192" s="251"/>
      <c r="AD192" s="234">
        <v>0.5</v>
      </c>
      <c r="AE192" s="231"/>
      <c r="AF192" s="231"/>
    </row>
    <row r="193" spans="1:32" s="11" customFormat="1" ht="12" customHeight="1" thickTop="1" thickBot="1">
      <c r="A193" s="293" t="s">
        <v>967</v>
      </c>
      <c r="B193" s="299" t="s">
        <v>258</v>
      </c>
      <c r="C193" s="299" t="s">
        <v>367</v>
      </c>
      <c r="D193" s="252" t="s">
        <v>87</v>
      </c>
      <c r="E193" s="257" t="s">
        <v>971</v>
      </c>
      <c r="F193" s="257" t="s">
        <v>972</v>
      </c>
      <c r="G193" s="257" t="s">
        <v>343</v>
      </c>
      <c r="H193" s="252" t="s">
        <v>369</v>
      </c>
      <c r="I193" s="286">
        <v>7</v>
      </c>
      <c r="J193" s="81" t="s">
        <v>345</v>
      </c>
      <c r="K193" s="59" t="s">
        <v>7</v>
      </c>
      <c r="L193" s="228">
        <v>1</v>
      </c>
      <c r="M193" s="295" t="s">
        <v>372</v>
      </c>
      <c r="N193" s="352">
        <v>5.0000000000000001E-3</v>
      </c>
      <c r="O193" s="35">
        <v>804</v>
      </c>
      <c r="P193" s="141">
        <v>1</v>
      </c>
      <c r="Q193" s="31" t="s">
        <v>9</v>
      </c>
      <c r="R193" s="34">
        <v>9.3699999999999992</v>
      </c>
      <c r="S193" s="203" t="e">
        <f>IF(AND(K193="Seznanjanje z IO",#REF!= 2), 0.5)</f>
        <v>#REF!</v>
      </c>
      <c r="T193" s="203" t="e">
        <f>IF(AND(K193="Seznanjanje z IO",#REF!= 0.5), 0.17)</f>
        <v>#REF!</v>
      </c>
      <c r="U193" s="176" t="e">
        <f t="shared" si="2"/>
        <v>#REF!</v>
      </c>
      <c r="V193" s="205" t="e">
        <f>IF(OR(S193=0.5, T193=0.17),(((R193*U193)+#REF!)*#REF!)*#REF!,0)</f>
        <v>#REF!</v>
      </c>
      <c r="W193" s="205" t="e">
        <f>IF(V193=0, 0,#REF!- V193)</f>
        <v>#REF!</v>
      </c>
      <c r="X193" s="210" t="e">
        <f>IF(W193=0, "-",W193/#REF!)</f>
        <v>#REF!</v>
      </c>
      <c r="Y193" s="205" t="e">
        <f>IF(V193=0,#REF!, V193)</f>
        <v>#REF!</v>
      </c>
      <c r="Z193" s="272" t="e">
        <f>SUM(Y193:Y196)</f>
        <v>#REF!</v>
      </c>
      <c r="AA193" s="268" t="str">
        <f>IF(AC193=1, (Z193/#REF!), "-")</f>
        <v>-</v>
      </c>
      <c r="AB193" s="257" t="s">
        <v>343</v>
      </c>
      <c r="AC193" s="249"/>
      <c r="AD193" s="232">
        <v>0.5</v>
      </c>
      <c r="AE193" s="53">
        <v>19595.574700000001</v>
      </c>
      <c r="AF193" s="53">
        <v>9797.7873500000005</v>
      </c>
    </row>
    <row r="194" spans="1:32" s="11" customFormat="1" ht="12" customHeight="1" thickTop="1" thickBot="1">
      <c r="A194" s="294"/>
      <c r="B194" s="301"/>
      <c r="C194" s="301"/>
      <c r="D194" s="253"/>
      <c r="E194" s="258"/>
      <c r="F194" s="258"/>
      <c r="G194" s="258"/>
      <c r="H194" s="253"/>
      <c r="I194" s="287"/>
      <c r="J194" s="19" t="s">
        <v>346</v>
      </c>
      <c r="K194" s="62" t="s">
        <v>147</v>
      </c>
      <c r="L194" s="17">
        <v>4</v>
      </c>
      <c r="M194" s="296"/>
      <c r="N194" s="353"/>
      <c r="O194" s="35">
        <v>804</v>
      </c>
      <c r="P194" s="142">
        <v>1</v>
      </c>
      <c r="Q194" s="38" t="s">
        <v>1</v>
      </c>
      <c r="R194" s="40">
        <v>9.3699999999999992</v>
      </c>
      <c r="S194" s="203" t="e">
        <f>IF(AND(K194="Seznanjanje z IO",#REF!= 2), 0.5)</f>
        <v>#REF!</v>
      </c>
      <c r="T194" s="203" t="e">
        <f>IF(AND(K194="Seznanjanje z IO",#REF!= 0.5), 0.17)</f>
        <v>#REF!</v>
      </c>
      <c r="U194" s="176" t="e">
        <f t="shared" si="2"/>
        <v>#REF!</v>
      </c>
      <c r="V194" s="205" t="e">
        <f>IF(OR(S194=0.5, T194=0.17),(((R194*U194)+#REF!)*#REF!)*#REF!,0)</f>
        <v>#REF!</v>
      </c>
      <c r="W194" s="205" t="e">
        <f>IF(V194=0, 0,#REF!- V194)</f>
        <v>#REF!</v>
      </c>
      <c r="X194" s="210" t="e">
        <f>IF(W194=0, "-",W194/#REF!)</f>
        <v>#REF!</v>
      </c>
      <c r="Y194" s="205" t="e">
        <f>IF(V194=0,#REF!, V194)</f>
        <v>#REF!</v>
      </c>
      <c r="Z194" s="273"/>
      <c r="AA194" s="269" t="str">
        <f>IF(AC194=1, (Z194/#REF!), "-")</f>
        <v>-</v>
      </c>
      <c r="AB194" s="258"/>
      <c r="AC194" s="250"/>
      <c r="AD194" s="233">
        <v>0.5</v>
      </c>
      <c r="AE194" s="65"/>
      <c r="AF194" s="65"/>
    </row>
    <row r="195" spans="1:32" s="11" customFormat="1" ht="12" customHeight="1" thickTop="1" thickBot="1">
      <c r="A195" s="294"/>
      <c r="B195" s="301"/>
      <c r="C195" s="301"/>
      <c r="D195" s="253"/>
      <c r="E195" s="258"/>
      <c r="F195" s="258"/>
      <c r="G195" s="258"/>
      <c r="H195" s="253"/>
      <c r="I195" s="287"/>
      <c r="J195" s="70" t="s">
        <v>347</v>
      </c>
      <c r="K195" s="82" t="s">
        <v>375</v>
      </c>
      <c r="L195" s="17">
        <v>6</v>
      </c>
      <c r="M195" s="296"/>
      <c r="N195" s="353"/>
      <c r="O195" s="35">
        <v>804</v>
      </c>
      <c r="P195" s="142">
        <v>1</v>
      </c>
      <c r="Q195" s="38" t="s">
        <v>1</v>
      </c>
      <c r="R195" s="40">
        <v>9.3699999999999992</v>
      </c>
      <c r="S195" s="203" t="e">
        <f>IF(AND(K195="Seznanjanje z IO",#REF!= 2), 0.5)</f>
        <v>#REF!</v>
      </c>
      <c r="T195" s="203" t="e">
        <f>IF(AND(K195="Seznanjanje z IO",#REF!= 0.5), 0.17)</f>
        <v>#REF!</v>
      </c>
      <c r="U195" s="176" t="e">
        <f t="shared" si="2"/>
        <v>#REF!</v>
      </c>
      <c r="V195" s="205" t="e">
        <f>IF(OR(S195=0.5, T195=0.17),(((R195*U195)+#REF!)*#REF!)*#REF!,0)</f>
        <v>#REF!</v>
      </c>
      <c r="W195" s="205" t="e">
        <f>IF(V195=0, 0,#REF!- V195)</f>
        <v>#REF!</v>
      </c>
      <c r="X195" s="210" t="e">
        <f>IF(W195=0, "-",W195/#REF!)</f>
        <v>#REF!</v>
      </c>
      <c r="Y195" s="205" t="e">
        <f>IF(V195=0,#REF!, V195)</f>
        <v>#REF!</v>
      </c>
      <c r="Z195" s="273"/>
      <c r="AA195" s="269" t="str">
        <f>IF(AC195=1, (Z195/#REF!), "-")</f>
        <v>-</v>
      </c>
      <c r="AB195" s="258"/>
      <c r="AC195" s="250"/>
      <c r="AD195" s="233">
        <v>0.5</v>
      </c>
      <c r="AE195" s="65"/>
      <c r="AF195" s="65"/>
    </row>
    <row r="196" spans="1:32" s="11" customFormat="1" ht="12" customHeight="1" thickTop="1" thickBot="1">
      <c r="A196" s="294"/>
      <c r="B196" s="300"/>
      <c r="C196" s="300"/>
      <c r="D196" s="253"/>
      <c r="E196" s="261"/>
      <c r="F196" s="261"/>
      <c r="G196" s="261"/>
      <c r="H196" s="259"/>
      <c r="I196" s="331"/>
      <c r="J196" s="63" t="s">
        <v>348</v>
      </c>
      <c r="K196" s="75" t="s">
        <v>285</v>
      </c>
      <c r="L196" s="229" t="s">
        <v>1066</v>
      </c>
      <c r="M196" s="296"/>
      <c r="N196" s="353"/>
      <c r="O196" s="35">
        <v>804</v>
      </c>
      <c r="P196" s="143">
        <v>1</v>
      </c>
      <c r="Q196" s="38" t="s">
        <v>1</v>
      </c>
      <c r="R196" s="78">
        <v>9.3699999999999992</v>
      </c>
      <c r="S196" s="203" t="e">
        <f>IF(AND(K196="Seznanjanje z IO",#REF!= 2), 0.5)</f>
        <v>#REF!</v>
      </c>
      <c r="T196" s="203" t="e">
        <f>IF(AND(K196="Seznanjanje z IO",#REF!= 0.5), 0.17)</f>
        <v>#REF!</v>
      </c>
      <c r="U196" s="176" t="e">
        <f t="shared" si="2"/>
        <v>#REF!</v>
      </c>
      <c r="V196" s="205" t="e">
        <f>IF(OR(S196=0.5, T196=0.17),(((R196*U196)+#REF!)*#REF!)*#REF!,0)</f>
        <v>#REF!</v>
      </c>
      <c r="W196" s="205" t="e">
        <f>IF(V196=0, 0,#REF!- V196)</f>
        <v>#REF!</v>
      </c>
      <c r="X196" s="210" t="e">
        <f>IF(W196=0, "-",W196/#REF!)</f>
        <v>#REF!</v>
      </c>
      <c r="Y196" s="205" t="e">
        <f>IF(V196=0,#REF!, V196)</f>
        <v>#REF!</v>
      </c>
      <c r="Z196" s="274"/>
      <c r="AA196" s="270" t="str">
        <f>IF(AC196=1, (Z196/#REF!), "-")</f>
        <v>-</v>
      </c>
      <c r="AB196" s="261"/>
      <c r="AC196" s="251"/>
      <c r="AD196" s="234">
        <v>0.5</v>
      </c>
      <c r="AE196" s="231"/>
      <c r="AF196" s="231"/>
    </row>
    <row r="197" spans="1:32" s="11" customFormat="1" ht="12" customHeight="1" thickTop="1" thickBot="1">
      <c r="A197" s="293" t="s">
        <v>967</v>
      </c>
      <c r="B197" s="299" t="s">
        <v>258</v>
      </c>
      <c r="C197" s="299" t="s">
        <v>377</v>
      </c>
      <c r="D197" s="252" t="s">
        <v>378</v>
      </c>
      <c r="E197" s="257" t="s">
        <v>971</v>
      </c>
      <c r="F197" s="257" t="s">
        <v>972</v>
      </c>
      <c r="G197" s="257" t="s">
        <v>350</v>
      </c>
      <c r="H197" s="252" t="s">
        <v>380</v>
      </c>
      <c r="I197" s="286">
        <v>7</v>
      </c>
      <c r="J197" s="81" t="s">
        <v>352</v>
      </c>
      <c r="K197" s="59" t="s">
        <v>7</v>
      </c>
      <c r="L197" s="228">
        <v>1</v>
      </c>
      <c r="M197" s="295" t="s">
        <v>382</v>
      </c>
      <c r="N197" s="349">
        <v>0.41</v>
      </c>
      <c r="O197" s="35">
        <v>32978</v>
      </c>
      <c r="P197" s="141">
        <v>1</v>
      </c>
      <c r="Q197" s="31" t="s">
        <v>9</v>
      </c>
      <c r="R197" s="34">
        <v>5.28</v>
      </c>
      <c r="S197" s="203" t="e">
        <f>IF(AND(K197="Seznanjanje z IO",#REF!= 2), 0.5)</f>
        <v>#REF!</v>
      </c>
      <c r="T197" s="203" t="e">
        <f>IF(AND(K197="Seznanjanje z IO",#REF!= 0.5), 0.17)</f>
        <v>#REF!</v>
      </c>
      <c r="U197" s="176" t="e">
        <f t="shared" si="2"/>
        <v>#REF!</v>
      </c>
      <c r="V197" s="205" t="e">
        <f>IF(OR(S197=0.5, T197=0.17),(((R197*U197)+#REF!)*#REF!)*#REF!,0)</f>
        <v>#REF!</v>
      </c>
      <c r="W197" s="205" t="e">
        <f>IF(V197=0, 0,#REF!- V197)</f>
        <v>#REF!</v>
      </c>
      <c r="X197" s="210" t="e">
        <f>IF(W197=0, "-",W197/#REF!)</f>
        <v>#REF!</v>
      </c>
      <c r="Y197" s="205" t="e">
        <f>IF(V197=0,#REF!, V197)</f>
        <v>#REF!</v>
      </c>
      <c r="Z197" s="275" t="e">
        <f>SUM(Y197:Y200)</f>
        <v>#REF!</v>
      </c>
      <c r="AA197" s="268" t="e">
        <f>IF(AC197=1, (Z197/#REF!), "-")</f>
        <v>#REF!</v>
      </c>
      <c r="AB197" s="257" t="s">
        <v>350</v>
      </c>
      <c r="AC197" s="249">
        <v>1</v>
      </c>
      <c r="AD197" s="232">
        <v>0.7</v>
      </c>
      <c r="AE197" s="53">
        <v>452726.78880000004</v>
      </c>
      <c r="AF197" s="53">
        <v>316908.75215999997</v>
      </c>
    </row>
    <row r="198" spans="1:32" s="11" customFormat="1" ht="12" customHeight="1" thickTop="1" thickBot="1">
      <c r="A198" s="294"/>
      <c r="B198" s="301"/>
      <c r="C198" s="301"/>
      <c r="D198" s="253"/>
      <c r="E198" s="258"/>
      <c r="F198" s="258"/>
      <c r="G198" s="258"/>
      <c r="H198" s="253"/>
      <c r="I198" s="287"/>
      <c r="J198" s="19" t="s">
        <v>353</v>
      </c>
      <c r="K198" s="62" t="s">
        <v>147</v>
      </c>
      <c r="L198" s="17">
        <v>4</v>
      </c>
      <c r="M198" s="296"/>
      <c r="N198" s="350"/>
      <c r="O198" s="35">
        <v>32978</v>
      </c>
      <c r="P198" s="142">
        <v>1</v>
      </c>
      <c r="Q198" s="38" t="s">
        <v>1</v>
      </c>
      <c r="R198" s="78">
        <v>5.28</v>
      </c>
      <c r="S198" s="203" t="e">
        <f>IF(AND(K198="Seznanjanje z IO",#REF!= 2), 0.5)</f>
        <v>#REF!</v>
      </c>
      <c r="T198" s="203" t="e">
        <f>IF(AND(K198="Seznanjanje z IO",#REF!= 0.5), 0.17)</f>
        <v>#REF!</v>
      </c>
      <c r="U198" s="176" t="e">
        <f t="shared" si="2"/>
        <v>#REF!</v>
      </c>
      <c r="V198" s="205" t="e">
        <f>IF(OR(S198=0.5, T198=0.17),(((R198*U198)+#REF!)*#REF!)*#REF!,0)</f>
        <v>#REF!</v>
      </c>
      <c r="W198" s="205" t="e">
        <f>IF(V198=0, 0,#REF!- V198)</f>
        <v>#REF!</v>
      </c>
      <c r="X198" s="210" t="e">
        <f>IF(W198=0, "-",W198/#REF!)</f>
        <v>#REF!</v>
      </c>
      <c r="Y198" s="205" t="e">
        <f>IF(V198=0,#REF!, V198)</f>
        <v>#REF!</v>
      </c>
      <c r="Z198" s="276"/>
      <c r="AA198" s="269" t="str">
        <f>IF(AC198=1, (Z198/#REF!), "-")</f>
        <v>-</v>
      </c>
      <c r="AB198" s="258"/>
      <c r="AC198" s="250"/>
      <c r="AD198" s="233">
        <v>0.7</v>
      </c>
      <c r="AE198" s="65"/>
      <c r="AF198" s="65"/>
    </row>
    <row r="199" spans="1:32" s="11" customFormat="1" ht="12" customHeight="1" thickTop="1" thickBot="1">
      <c r="A199" s="294"/>
      <c r="B199" s="301"/>
      <c r="C199" s="301"/>
      <c r="D199" s="253"/>
      <c r="E199" s="258"/>
      <c r="F199" s="258"/>
      <c r="G199" s="258"/>
      <c r="H199" s="253"/>
      <c r="I199" s="287"/>
      <c r="J199" s="70" t="s">
        <v>354</v>
      </c>
      <c r="K199" s="82" t="s">
        <v>385</v>
      </c>
      <c r="L199" s="17">
        <v>6</v>
      </c>
      <c r="M199" s="296"/>
      <c r="N199" s="350"/>
      <c r="O199" s="35">
        <v>32978</v>
      </c>
      <c r="P199" s="142">
        <v>1</v>
      </c>
      <c r="Q199" s="38" t="s">
        <v>1</v>
      </c>
      <c r="R199" s="78">
        <v>5.28</v>
      </c>
      <c r="S199" s="203" t="e">
        <f>IF(AND(K199="Seznanjanje z IO",#REF!= 2), 0.5)</f>
        <v>#REF!</v>
      </c>
      <c r="T199" s="203" t="e">
        <f>IF(AND(K199="Seznanjanje z IO",#REF!= 0.5), 0.17)</f>
        <v>#REF!</v>
      </c>
      <c r="U199" s="176" t="e">
        <f t="shared" si="2"/>
        <v>#REF!</v>
      </c>
      <c r="V199" s="205" t="e">
        <f>IF(OR(S199=0.5, T199=0.17),(((R199*U199)+#REF!)*#REF!)*#REF!,0)</f>
        <v>#REF!</v>
      </c>
      <c r="W199" s="205" t="e">
        <f>IF(V199=0, 0,#REF!- V199)</f>
        <v>#REF!</v>
      </c>
      <c r="X199" s="210" t="e">
        <f>IF(W199=0, "-",W199/#REF!)</f>
        <v>#REF!</v>
      </c>
      <c r="Y199" s="205" t="e">
        <f>IF(V199=0,#REF!, V199)</f>
        <v>#REF!</v>
      </c>
      <c r="Z199" s="276"/>
      <c r="AA199" s="269" t="str">
        <f>IF(AC199=1, (Z199/#REF!), "-")</f>
        <v>-</v>
      </c>
      <c r="AB199" s="258"/>
      <c r="AC199" s="250"/>
      <c r="AD199" s="233">
        <v>0.7</v>
      </c>
      <c r="AE199" s="65"/>
      <c r="AF199" s="65"/>
    </row>
    <row r="200" spans="1:32" s="11" customFormat="1" ht="15" customHeight="1" thickTop="1" thickBot="1">
      <c r="A200" s="294"/>
      <c r="B200" s="300"/>
      <c r="C200" s="300"/>
      <c r="D200" s="253"/>
      <c r="E200" s="261"/>
      <c r="F200" s="261"/>
      <c r="G200" s="261"/>
      <c r="H200" s="259"/>
      <c r="I200" s="331"/>
      <c r="J200" s="63" t="s">
        <v>876</v>
      </c>
      <c r="K200" s="75" t="s">
        <v>285</v>
      </c>
      <c r="L200" s="229" t="s">
        <v>1066</v>
      </c>
      <c r="M200" s="296"/>
      <c r="N200" s="350"/>
      <c r="O200" s="35">
        <v>32978</v>
      </c>
      <c r="P200" s="143">
        <v>1</v>
      </c>
      <c r="Q200" s="38" t="s">
        <v>1</v>
      </c>
      <c r="R200" s="65">
        <v>5.28</v>
      </c>
      <c r="S200" s="203" t="e">
        <f>IF(AND(K200="Seznanjanje z IO",#REF!= 2), 0.5)</f>
        <v>#REF!</v>
      </c>
      <c r="T200" s="203" t="e">
        <f>IF(AND(K200="Seznanjanje z IO",#REF!= 0.5), 0.17)</f>
        <v>#REF!</v>
      </c>
      <c r="U200" s="176" t="e">
        <f t="shared" si="2"/>
        <v>#REF!</v>
      </c>
      <c r="V200" s="205" t="e">
        <f>IF(OR(S200=0.5, T200=0.17),(((R200*U200)+#REF!)*#REF!)*#REF!,0)</f>
        <v>#REF!</v>
      </c>
      <c r="W200" s="205" t="e">
        <f>IF(V200=0, 0,#REF!- V200)</f>
        <v>#REF!</v>
      </c>
      <c r="X200" s="210" t="e">
        <f>IF(W200=0, "-",W200/#REF!)</f>
        <v>#REF!</v>
      </c>
      <c r="Y200" s="205" t="e">
        <f>IF(V200=0,#REF!, V200)</f>
        <v>#REF!</v>
      </c>
      <c r="Z200" s="277"/>
      <c r="AA200" s="270" t="str">
        <f>IF(AC200=1, (Z200/#REF!), "-")</f>
        <v>-</v>
      </c>
      <c r="AB200" s="261"/>
      <c r="AC200" s="251"/>
      <c r="AD200" s="234">
        <v>0.7</v>
      </c>
      <c r="AE200" s="231"/>
      <c r="AF200" s="231"/>
    </row>
    <row r="201" spans="1:32" s="11" customFormat="1" ht="12" customHeight="1" thickTop="1" thickBot="1">
      <c r="A201" s="293" t="s">
        <v>967</v>
      </c>
      <c r="B201" s="299" t="s">
        <v>258</v>
      </c>
      <c r="C201" s="299" t="s">
        <v>386</v>
      </c>
      <c r="D201" s="252" t="s">
        <v>387</v>
      </c>
      <c r="E201" s="257" t="s">
        <v>971</v>
      </c>
      <c r="F201" s="257" t="s">
        <v>972</v>
      </c>
      <c r="G201" s="257" t="s">
        <v>358</v>
      </c>
      <c r="H201" s="252" t="s">
        <v>389</v>
      </c>
      <c r="I201" s="286">
        <v>7</v>
      </c>
      <c r="J201" s="81" t="s">
        <v>360</v>
      </c>
      <c r="K201" s="59" t="s">
        <v>7</v>
      </c>
      <c r="L201" s="228">
        <v>1</v>
      </c>
      <c r="M201" s="295" t="s">
        <v>390</v>
      </c>
      <c r="N201" s="349">
        <v>0.2</v>
      </c>
      <c r="O201" s="35">
        <v>16087</v>
      </c>
      <c r="P201" s="141">
        <v>1</v>
      </c>
      <c r="Q201" s="31" t="s">
        <v>9</v>
      </c>
      <c r="R201" s="34">
        <v>5.28</v>
      </c>
      <c r="S201" s="203" t="e">
        <f>IF(AND(K201="Seznanjanje z IO",#REF!= 2), 0.5)</f>
        <v>#REF!</v>
      </c>
      <c r="T201" s="203" t="e">
        <f>IF(AND(K201="Seznanjanje z IO",#REF!= 0.5), 0.17)</f>
        <v>#REF!</v>
      </c>
      <c r="U201" s="176" t="e">
        <f t="shared" si="2"/>
        <v>#REF!</v>
      </c>
      <c r="V201" s="205" t="e">
        <f>IF(OR(S201=0.5, T201=0.17),(((R201*U201)+#REF!)*#REF!)*#REF!,0)</f>
        <v>#REF!</v>
      </c>
      <c r="W201" s="205" t="e">
        <f>IF(V201=0, 0,#REF!- V201)</f>
        <v>#REF!</v>
      </c>
      <c r="X201" s="210" t="e">
        <f>IF(W201=0, "-",W201/#REF!)</f>
        <v>#REF!</v>
      </c>
      <c r="Y201" s="205" t="e">
        <f>IF(V201=0,#REF!, V201)</f>
        <v>#REF!</v>
      </c>
      <c r="Z201" s="272" t="e">
        <f>SUM(Y201:Y204)</f>
        <v>#REF!</v>
      </c>
      <c r="AA201" s="268" t="str">
        <f>IF(AC201=1, (Z201/#REF!), "-")</f>
        <v>-</v>
      </c>
      <c r="AB201" s="257" t="s">
        <v>358</v>
      </c>
      <c r="AC201" s="249"/>
      <c r="AD201" s="232">
        <v>0.5</v>
      </c>
      <c r="AE201" s="53">
        <v>220842.33599999998</v>
      </c>
      <c r="AF201" s="53">
        <v>110421.16799999999</v>
      </c>
    </row>
    <row r="202" spans="1:32" s="11" customFormat="1" ht="12" customHeight="1" thickTop="1" thickBot="1">
      <c r="A202" s="294"/>
      <c r="B202" s="301"/>
      <c r="C202" s="301"/>
      <c r="D202" s="253"/>
      <c r="E202" s="258"/>
      <c r="F202" s="258"/>
      <c r="G202" s="258"/>
      <c r="H202" s="253"/>
      <c r="I202" s="287"/>
      <c r="J202" s="19" t="s">
        <v>362</v>
      </c>
      <c r="K202" s="62" t="s">
        <v>147</v>
      </c>
      <c r="L202" s="17">
        <v>4</v>
      </c>
      <c r="M202" s="296"/>
      <c r="N202" s="350"/>
      <c r="O202" s="35">
        <v>16087</v>
      </c>
      <c r="P202" s="142">
        <v>1</v>
      </c>
      <c r="Q202" s="38" t="s">
        <v>1</v>
      </c>
      <c r="R202" s="78">
        <v>5.28</v>
      </c>
      <c r="S202" s="203" t="e">
        <f>IF(AND(K202="Seznanjanje z IO",#REF!= 2), 0.5)</f>
        <v>#REF!</v>
      </c>
      <c r="T202" s="203" t="e">
        <f>IF(AND(K202="Seznanjanje z IO",#REF!= 0.5), 0.17)</f>
        <v>#REF!</v>
      </c>
      <c r="U202" s="176" t="e">
        <f t="shared" si="2"/>
        <v>#REF!</v>
      </c>
      <c r="V202" s="205" t="e">
        <f>IF(OR(S202=0.5, T202=0.17),(((R202*U202)+#REF!)*#REF!)*#REF!,0)</f>
        <v>#REF!</v>
      </c>
      <c r="W202" s="205" t="e">
        <f>IF(V202=0, 0,#REF!- V202)</f>
        <v>#REF!</v>
      </c>
      <c r="X202" s="210" t="e">
        <f>IF(W202=0, "-",W202/#REF!)</f>
        <v>#REF!</v>
      </c>
      <c r="Y202" s="205" t="e">
        <f>IF(V202=0,#REF!, V202)</f>
        <v>#REF!</v>
      </c>
      <c r="Z202" s="273"/>
      <c r="AA202" s="269" t="str">
        <f>IF(AC202=1, (Z202/#REF!), "-")</f>
        <v>-</v>
      </c>
      <c r="AB202" s="258"/>
      <c r="AC202" s="250"/>
      <c r="AD202" s="233">
        <v>0.5</v>
      </c>
      <c r="AE202" s="65"/>
      <c r="AF202" s="65"/>
    </row>
    <row r="203" spans="1:32" s="11" customFormat="1" ht="12" customHeight="1" thickTop="1" thickBot="1">
      <c r="A203" s="294"/>
      <c r="B203" s="301"/>
      <c r="C203" s="301"/>
      <c r="D203" s="253"/>
      <c r="E203" s="258"/>
      <c r="F203" s="258"/>
      <c r="G203" s="258"/>
      <c r="H203" s="253"/>
      <c r="I203" s="287"/>
      <c r="J203" s="70" t="s">
        <v>363</v>
      </c>
      <c r="K203" s="82" t="s">
        <v>385</v>
      </c>
      <c r="L203" s="17">
        <v>6</v>
      </c>
      <c r="M203" s="296"/>
      <c r="N203" s="350"/>
      <c r="O203" s="35">
        <v>16087</v>
      </c>
      <c r="P203" s="142">
        <v>1</v>
      </c>
      <c r="Q203" s="38" t="s">
        <v>1</v>
      </c>
      <c r="R203" s="78">
        <v>5.28</v>
      </c>
      <c r="S203" s="203" t="e">
        <f>IF(AND(K203="Seznanjanje z IO",#REF!= 2), 0.5)</f>
        <v>#REF!</v>
      </c>
      <c r="T203" s="203" t="e">
        <f>IF(AND(K203="Seznanjanje z IO",#REF!= 0.5), 0.17)</f>
        <v>#REF!</v>
      </c>
      <c r="U203" s="176" t="e">
        <f t="shared" si="2"/>
        <v>#REF!</v>
      </c>
      <c r="V203" s="205" t="e">
        <f>IF(OR(S203=0.5, T203=0.17),(((R203*U203)+#REF!)*#REF!)*#REF!,0)</f>
        <v>#REF!</v>
      </c>
      <c r="W203" s="205" t="e">
        <f>IF(V203=0, 0,#REF!- V203)</f>
        <v>#REF!</v>
      </c>
      <c r="X203" s="210" t="e">
        <f>IF(W203=0, "-",W203/#REF!)</f>
        <v>#REF!</v>
      </c>
      <c r="Y203" s="205" t="e">
        <f>IF(V203=0,#REF!, V203)</f>
        <v>#REF!</v>
      </c>
      <c r="Z203" s="273"/>
      <c r="AA203" s="269" t="str">
        <f>IF(AC203=1, (Z203/#REF!), "-")</f>
        <v>-</v>
      </c>
      <c r="AB203" s="258"/>
      <c r="AC203" s="250"/>
      <c r="AD203" s="233">
        <v>0.5</v>
      </c>
      <c r="AE203" s="65"/>
      <c r="AF203" s="65"/>
    </row>
    <row r="204" spans="1:32" s="11" customFormat="1" ht="12" customHeight="1" thickTop="1" thickBot="1">
      <c r="A204" s="294"/>
      <c r="B204" s="300"/>
      <c r="C204" s="300"/>
      <c r="D204" s="253"/>
      <c r="E204" s="261"/>
      <c r="F204" s="261"/>
      <c r="G204" s="261"/>
      <c r="H204" s="259"/>
      <c r="I204" s="331"/>
      <c r="J204" s="63" t="s">
        <v>365</v>
      </c>
      <c r="K204" s="75" t="s">
        <v>285</v>
      </c>
      <c r="L204" s="229" t="s">
        <v>1066</v>
      </c>
      <c r="M204" s="296"/>
      <c r="N204" s="350"/>
      <c r="O204" s="35">
        <v>16087</v>
      </c>
      <c r="P204" s="143">
        <v>1</v>
      </c>
      <c r="Q204" s="38" t="s">
        <v>1</v>
      </c>
      <c r="R204" s="65">
        <v>5.28</v>
      </c>
      <c r="S204" s="203" t="e">
        <f>IF(AND(K204="Seznanjanje z IO",#REF!= 2), 0.5)</f>
        <v>#REF!</v>
      </c>
      <c r="T204" s="203" t="e">
        <f>IF(AND(K204="Seznanjanje z IO",#REF!= 0.5), 0.17)</f>
        <v>#REF!</v>
      </c>
      <c r="U204" s="176" t="e">
        <f t="shared" si="2"/>
        <v>#REF!</v>
      </c>
      <c r="V204" s="205" t="e">
        <f>IF(OR(S204=0.5, T204=0.17),(((R204*U204)+#REF!)*#REF!)*#REF!,0)</f>
        <v>#REF!</v>
      </c>
      <c r="W204" s="205" t="e">
        <f>IF(V204=0, 0,#REF!- V204)</f>
        <v>#REF!</v>
      </c>
      <c r="X204" s="210" t="e">
        <f>IF(W204=0, "-",W204/#REF!)</f>
        <v>#REF!</v>
      </c>
      <c r="Y204" s="205" t="e">
        <f>IF(V204=0,#REF!, V204)</f>
        <v>#REF!</v>
      </c>
      <c r="Z204" s="274"/>
      <c r="AA204" s="270" t="str">
        <f>IF(AC204=1, (Z204/#REF!), "-")</f>
        <v>-</v>
      </c>
      <c r="AB204" s="261"/>
      <c r="AC204" s="251"/>
      <c r="AD204" s="234">
        <v>0.5</v>
      </c>
      <c r="AE204" s="231"/>
      <c r="AF204" s="231"/>
    </row>
    <row r="205" spans="1:32" s="11" customFormat="1" ht="12" customHeight="1" thickTop="1" thickBot="1">
      <c r="A205" s="293" t="s">
        <v>967</v>
      </c>
      <c r="B205" s="299" t="s">
        <v>258</v>
      </c>
      <c r="C205" s="299" t="s">
        <v>394</v>
      </c>
      <c r="D205" s="252" t="s">
        <v>87</v>
      </c>
      <c r="E205" s="258" t="s">
        <v>971</v>
      </c>
      <c r="F205" s="258" t="s">
        <v>972</v>
      </c>
      <c r="G205" s="258" t="s">
        <v>368</v>
      </c>
      <c r="H205" s="253" t="s">
        <v>396</v>
      </c>
      <c r="I205" s="287">
        <v>6</v>
      </c>
      <c r="J205" s="81" t="s">
        <v>370</v>
      </c>
      <c r="K205" s="59" t="s">
        <v>7</v>
      </c>
      <c r="L205" s="228">
        <v>1</v>
      </c>
      <c r="M205" s="295" t="s">
        <v>397</v>
      </c>
      <c r="N205" s="349">
        <v>0.01</v>
      </c>
      <c r="O205" s="60">
        <v>804</v>
      </c>
      <c r="P205" s="141">
        <v>1</v>
      </c>
      <c r="Q205" s="31" t="s">
        <v>9</v>
      </c>
      <c r="R205" s="34">
        <v>5.28</v>
      </c>
      <c r="S205" s="203" t="e">
        <f>IF(AND(K205="Seznanjanje z IO",#REF!= 2), 0.5)</f>
        <v>#REF!</v>
      </c>
      <c r="T205" s="203" t="e">
        <f>IF(AND(K205="Seznanjanje z IO",#REF!= 0.5), 0.17)</f>
        <v>#REF!</v>
      </c>
      <c r="U205" s="176" t="e">
        <f t="shared" si="2"/>
        <v>#REF!</v>
      </c>
      <c r="V205" s="205" t="e">
        <f>IF(OR(S205=0.5, T205=0.17),(((R205*U205)+#REF!)*#REF!)*#REF!,0)</f>
        <v>#REF!</v>
      </c>
      <c r="W205" s="205" t="e">
        <f>IF(V205=0, 0,#REF!- V205)</f>
        <v>#REF!</v>
      </c>
      <c r="X205" s="210" t="e">
        <f>IF(W205=0, "-",W205/#REF!)</f>
        <v>#REF!</v>
      </c>
      <c r="Y205" s="205" t="e">
        <f>IF(V205=0,#REF!, V205)</f>
        <v>#REF!</v>
      </c>
      <c r="Z205" s="272" t="e">
        <f>SUM(Y205:Y208)</f>
        <v>#REF!</v>
      </c>
      <c r="AA205" s="268" t="str">
        <f>IF(AC205=1, (Z205/#REF!), "-")</f>
        <v>-</v>
      </c>
      <c r="AB205" s="258" t="s">
        <v>368</v>
      </c>
      <c r="AC205" s="249"/>
      <c r="AD205" s="232">
        <v>0.4</v>
      </c>
      <c r="AE205" s="53">
        <v>11042.1168</v>
      </c>
      <c r="AF205" s="53">
        <v>4416.8467200000014</v>
      </c>
    </row>
    <row r="206" spans="1:32" s="11" customFormat="1" ht="12" customHeight="1" thickTop="1" thickBot="1">
      <c r="A206" s="294"/>
      <c r="B206" s="301"/>
      <c r="C206" s="301"/>
      <c r="D206" s="253"/>
      <c r="E206" s="258"/>
      <c r="F206" s="258"/>
      <c r="G206" s="258"/>
      <c r="H206" s="253"/>
      <c r="I206" s="287"/>
      <c r="J206" s="19" t="s">
        <v>373</v>
      </c>
      <c r="K206" s="62" t="s">
        <v>147</v>
      </c>
      <c r="L206" s="17">
        <v>4</v>
      </c>
      <c r="M206" s="296"/>
      <c r="N206" s="350"/>
      <c r="O206" s="60">
        <v>804</v>
      </c>
      <c r="P206" s="142">
        <v>1</v>
      </c>
      <c r="Q206" s="38" t="s">
        <v>1</v>
      </c>
      <c r="R206" s="78">
        <v>5.28</v>
      </c>
      <c r="S206" s="203" t="e">
        <f>IF(AND(K206="Seznanjanje z IO",#REF!= 2), 0.5)</f>
        <v>#REF!</v>
      </c>
      <c r="T206" s="203" t="e">
        <f>IF(AND(K206="Seznanjanje z IO",#REF!= 0.5), 0.17)</f>
        <v>#REF!</v>
      </c>
      <c r="U206" s="176" t="e">
        <f t="shared" si="2"/>
        <v>#REF!</v>
      </c>
      <c r="V206" s="205" t="e">
        <f>IF(OR(S206=0.5, T206=0.17),(((R206*U206)+#REF!)*#REF!)*#REF!,0)</f>
        <v>#REF!</v>
      </c>
      <c r="W206" s="205" t="e">
        <f>IF(V206=0, 0,#REF!- V206)</f>
        <v>#REF!</v>
      </c>
      <c r="X206" s="210" t="e">
        <f>IF(W206=0, "-",W206/#REF!)</f>
        <v>#REF!</v>
      </c>
      <c r="Y206" s="205" t="e">
        <f>IF(V206=0,#REF!, V206)</f>
        <v>#REF!</v>
      </c>
      <c r="Z206" s="273"/>
      <c r="AA206" s="269" t="str">
        <f>IF(AC206=1, (Z206/#REF!), "-")</f>
        <v>-</v>
      </c>
      <c r="AB206" s="258"/>
      <c r="AC206" s="250"/>
      <c r="AD206" s="233">
        <v>0.4</v>
      </c>
      <c r="AE206" s="65"/>
      <c r="AF206" s="65"/>
    </row>
    <row r="207" spans="1:32" s="11" customFormat="1" ht="12" customHeight="1" thickTop="1" thickBot="1">
      <c r="A207" s="294"/>
      <c r="B207" s="301"/>
      <c r="C207" s="301"/>
      <c r="D207" s="253"/>
      <c r="E207" s="258"/>
      <c r="F207" s="258"/>
      <c r="G207" s="258"/>
      <c r="H207" s="253"/>
      <c r="I207" s="287"/>
      <c r="J207" s="70" t="s">
        <v>374</v>
      </c>
      <c r="K207" s="82" t="s">
        <v>400</v>
      </c>
      <c r="L207" s="17">
        <v>6</v>
      </c>
      <c r="M207" s="296"/>
      <c r="N207" s="350"/>
      <c r="O207" s="60">
        <v>804</v>
      </c>
      <c r="P207" s="142">
        <v>1</v>
      </c>
      <c r="Q207" s="38" t="s">
        <v>1</v>
      </c>
      <c r="R207" s="78">
        <v>5.28</v>
      </c>
      <c r="S207" s="203" t="e">
        <f>IF(AND(K207="Seznanjanje z IO",#REF!= 2), 0.5)</f>
        <v>#REF!</v>
      </c>
      <c r="T207" s="203" t="e">
        <f>IF(AND(K207="Seznanjanje z IO",#REF!= 0.5), 0.17)</f>
        <v>#REF!</v>
      </c>
      <c r="U207" s="176" t="e">
        <f t="shared" si="2"/>
        <v>#REF!</v>
      </c>
      <c r="V207" s="205" t="e">
        <f>IF(OR(S207=0.5, T207=0.17),(((R207*U207)+#REF!)*#REF!)*#REF!,0)</f>
        <v>#REF!</v>
      </c>
      <c r="W207" s="205" t="e">
        <f>IF(V207=0, 0,#REF!- V207)</f>
        <v>#REF!</v>
      </c>
      <c r="X207" s="210" t="e">
        <f>IF(W207=0, "-",W207/#REF!)</f>
        <v>#REF!</v>
      </c>
      <c r="Y207" s="205" t="e">
        <f>IF(V207=0,#REF!, V207)</f>
        <v>#REF!</v>
      </c>
      <c r="Z207" s="273"/>
      <c r="AA207" s="269" t="str">
        <f>IF(AC207=1, (Z207/#REF!), "-")</f>
        <v>-</v>
      </c>
      <c r="AB207" s="258"/>
      <c r="AC207" s="250"/>
      <c r="AD207" s="233">
        <v>0.4</v>
      </c>
      <c r="AE207" s="65"/>
      <c r="AF207" s="65"/>
    </row>
    <row r="208" spans="1:32" s="11" customFormat="1" ht="12" customHeight="1" thickTop="1" thickBot="1">
      <c r="A208" s="294"/>
      <c r="B208" s="300"/>
      <c r="C208" s="300"/>
      <c r="D208" s="253"/>
      <c r="E208" s="258"/>
      <c r="F208" s="258"/>
      <c r="G208" s="258"/>
      <c r="H208" s="253"/>
      <c r="I208" s="287"/>
      <c r="J208" s="63" t="s">
        <v>376</v>
      </c>
      <c r="K208" s="75" t="s">
        <v>285</v>
      </c>
      <c r="L208" s="229" t="s">
        <v>1066</v>
      </c>
      <c r="M208" s="296"/>
      <c r="N208" s="351"/>
      <c r="O208" s="60">
        <v>804</v>
      </c>
      <c r="P208" s="143">
        <v>1</v>
      </c>
      <c r="Q208" s="38" t="s">
        <v>1</v>
      </c>
      <c r="R208" s="65">
        <v>5.28</v>
      </c>
      <c r="S208" s="203" t="e">
        <f>IF(AND(K208="Seznanjanje z IO",#REF!= 2), 0.5)</f>
        <v>#REF!</v>
      </c>
      <c r="T208" s="203" t="e">
        <f>IF(AND(K208="Seznanjanje z IO",#REF!= 0.5), 0.17)</f>
        <v>#REF!</v>
      </c>
      <c r="U208" s="176" t="e">
        <f t="shared" si="2"/>
        <v>#REF!</v>
      </c>
      <c r="V208" s="205" t="e">
        <f>IF(OR(S208=0.5, T208=0.17),(((R208*U208)+#REF!)*#REF!)*#REF!,0)</f>
        <v>#REF!</v>
      </c>
      <c r="W208" s="205" t="e">
        <f>IF(V208=0, 0,#REF!- V208)</f>
        <v>#REF!</v>
      </c>
      <c r="X208" s="210" t="e">
        <f>IF(W208=0, "-",W208/#REF!)</f>
        <v>#REF!</v>
      </c>
      <c r="Y208" s="205" t="e">
        <f>IF(V208=0,#REF!, V208)</f>
        <v>#REF!</v>
      </c>
      <c r="Z208" s="274"/>
      <c r="AA208" s="270" t="str">
        <f>IF(AC208=1, (Z208/#REF!), "-")</f>
        <v>-</v>
      </c>
      <c r="AB208" s="258"/>
      <c r="AC208" s="251"/>
      <c r="AD208" s="234">
        <v>0.4</v>
      </c>
      <c r="AE208" s="231"/>
      <c r="AF208" s="231"/>
    </row>
    <row r="209" spans="1:32" s="11" customFormat="1" ht="12" customHeight="1" thickTop="1" thickBot="1">
      <c r="A209" s="293" t="s">
        <v>967</v>
      </c>
      <c r="B209" s="299" t="s">
        <v>258</v>
      </c>
      <c r="C209" s="299" t="s">
        <v>402</v>
      </c>
      <c r="D209" s="252" t="s">
        <v>87</v>
      </c>
      <c r="E209" s="254" t="s">
        <v>971</v>
      </c>
      <c r="F209" s="254" t="s">
        <v>972</v>
      </c>
      <c r="G209" s="254" t="s">
        <v>379</v>
      </c>
      <c r="H209" s="299" t="s">
        <v>404</v>
      </c>
      <c r="I209" s="305">
        <v>7</v>
      </c>
      <c r="J209" s="58" t="s">
        <v>381</v>
      </c>
      <c r="K209" s="74" t="s">
        <v>7</v>
      </c>
      <c r="L209" s="228">
        <v>1</v>
      </c>
      <c r="M209" s="295" t="s">
        <v>406</v>
      </c>
      <c r="N209" s="349">
        <v>0.01</v>
      </c>
      <c r="O209" s="60">
        <v>804</v>
      </c>
      <c r="P209" s="141">
        <v>1</v>
      </c>
      <c r="Q209" s="31" t="s">
        <v>9</v>
      </c>
      <c r="R209" s="34">
        <v>9.3699999999999992</v>
      </c>
      <c r="S209" s="203" t="e">
        <f>IF(AND(K209="Seznanjanje z IO",#REF!= 2), 0.5)</f>
        <v>#REF!</v>
      </c>
      <c r="T209" s="203" t="e">
        <f>IF(AND(K209="Seznanjanje z IO",#REF!= 0.5), 0.17)</f>
        <v>#REF!</v>
      </c>
      <c r="U209" s="176" t="e">
        <f t="shared" si="2"/>
        <v>#REF!</v>
      </c>
      <c r="V209" s="205" t="e">
        <f>IF(OR(S209=0.5, T209=0.17),(((R209*U209)+#REF!)*#REF!)*#REF!,0)</f>
        <v>#REF!</v>
      </c>
      <c r="W209" s="205" t="e">
        <f>IF(V209=0, 0,#REF!- V209)</f>
        <v>#REF!</v>
      </c>
      <c r="X209" s="210" t="e">
        <f>IF(W209=0, "-",W209/#REF!)</f>
        <v>#REF!</v>
      </c>
      <c r="Y209" s="205" t="e">
        <f>IF(V209=0,#REF!, V209)</f>
        <v>#REF!</v>
      </c>
      <c r="Z209" s="272" t="e">
        <f>SUM(Y209:Y214)</f>
        <v>#REF!</v>
      </c>
      <c r="AA209" s="268" t="str">
        <f>IF(AC209=1, (Z209/#REF!), "-")</f>
        <v>-</v>
      </c>
      <c r="AB209" s="254" t="s">
        <v>379</v>
      </c>
      <c r="AC209" s="249"/>
      <c r="AD209" s="232">
        <v>0.75</v>
      </c>
      <c r="AE209" s="53">
        <v>28866.351930000004</v>
      </c>
      <c r="AF209" s="53">
        <v>21649.763947500003</v>
      </c>
    </row>
    <row r="210" spans="1:32" s="11" customFormat="1" ht="12" customHeight="1" thickTop="1" thickBot="1">
      <c r="A210" s="294"/>
      <c r="B210" s="301"/>
      <c r="C210" s="301"/>
      <c r="D210" s="253"/>
      <c r="E210" s="255"/>
      <c r="F210" s="255"/>
      <c r="G210" s="255"/>
      <c r="H210" s="301"/>
      <c r="I210" s="306"/>
      <c r="J210" s="17" t="s">
        <v>383</v>
      </c>
      <c r="K210" s="55" t="s">
        <v>147</v>
      </c>
      <c r="L210" s="17">
        <v>4</v>
      </c>
      <c r="M210" s="296"/>
      <c r="N210" s="350"/>
      <c r="O210" s="60">
        <v>804</v>
      </c>
      <c r="P210" s="142">
        <v>1</v>
      </c>
      <c r="Q210" s="38" t="s">
        <v>1</v>
      </c>
      <c r="R210" s="40">
        <v>9.3699999999999992</v>
      </c>
      <c r="S210" s="203" t="e">
        <f>IF(AND(K210="Seznanjanje z IO",#REF!= 2), 0.5)</f>
        <v>#REF!</v>
      </c>
      <c r="T210" s="203" t="e">
        <f>IF(AND(K210="Seznanjanje z IO",#REF!= 0.5), 0.17)</f>
        <v>#REF!</v>
      </c>
      <c r="U210" s="176" t="e">
        <f t="shared" si="2"/>
        <v>#REF!</v>
      </c>
      <c r="V210" s="205" t="e">
        <f>IF(OR(S210=0.5, T210=0.17),(((R210*U210)+#REF!)*#REF!)*#REF!,0)</f>
        <v>#REF!</v>
      </c>
      <c r="W210" s="205" t="e">
        <f>IF(V210=0, 0,#REF!- V210)</f>
        <v>#REF!</v>
      </c>
      <c r="X210" s="210" t="e">
        <f>IF(W210=0, "-",W210/#REF!)</f>
        <v>#REF!</v>
      </c>
      <c r="Y210" s="205" t="e">
        <f>IF(V210=0,#REF!, V210)</f>
        <v>#REF!</v>
      </c>
      <c r="Z210" s="273"/>
      <c r="AA210" s="269" t="str">
        <f>IF(AC210=1, (Z210/#REF!), "-")</f>
        <v>-</v>
      </c>
      <c r="AB210" s="255"/>
      <c r="AC210" s="250"/>
      <c r="AD210" s="233">
        <v>0.75</v>
      </c>
      <c r="AE210" s="65"/>
      <c r="AF210" s="65"/>
    </row>
    <row r="211" spans="1:32" s="11" customFormat="1" ht="12" customHeight="1" thickTop="1" thickBot="1">
      <c r="A211" s="294"/>
      <c r="B211" s="301"/>
      <c r="C211" s="301"/>
      <c r="D211" s="253"/>
      <c r="E211" s="255"/>
      <c r="F211" s="255"/>
      <c r="G211" s="255"/>
      <c r="H211" s="301"/>
      <c r="I211" s="306"/>
      <c r="J211" s="20" t="s">
        <v>384</v>
      </c>
      <c r="K211" s="82" t="s">
        <v>266</v>
      </c>
      <c r="L211" s="17">
        <v>6</v>
      </c>
      <c r="M211" s="296"/>
      <c r="N211" s="350"/>
      <c r="O211" s="60">
        <v>804</v>
      </c>
      <c r="P211" s="142">
        <v>1</v>
      </c>
      <c r="Q211" s="38" t="s">
        <v>1</v>
      </c>
      <c r="R211" s="40">
        <v>9.3699999999999992</v>
      </c>
      <c r="S211" s="203" t="e">
        <f>IF(AND(K211="Seznanjanje z IO",#REF!= 2), 0.5)</f>
        <v>#REF!</v>
      </c>
      <c r="T211" s="203" t="e">
        <f>IF(AND(K211="Seznanjanje z IO",#REF!= 0.5), 0.17)</f>
        <v>#REF!</v>
      </c>
      <c r="U211" s="176" t="e">
        <f t="shared" si="2"/>
        <v>#REF!</v>
      </c>
      <c r="V211" s="205" t="e">
        <f>IF(OR(S211=0.5, T211=0.17),(((R211*U211)+#REF!)*#REF!)*#REF!,0)</f>
        <v>#REF!</v>
      </c>
      <c r="W211" s="205" t="e">
        <f>IF(V211=0, 0,#REF!- V211)</f>
        <v>#REF!</v>
      </c>
      <c r="X211" s="210" t="e">
        <f>IF(W211=0, "-",W211/#REF!)</f>
        <v>#REF!</v>
      </c>
      <c r="Y211" s="205" t="e">
        <f>IF(V211=0,#REF!, V211)</f>
        <v>#REF!</v>
      </c>
      <c r="Z211" s="273"/>
      <c r="AA211" s="269" t="str">
        <f>IF(AC211=1, (Z211/#REF!), "-")</f>
        <v>-</v>
      </c>
      <c r="AB211" s="255"/>
      <c r="AC211" s="250"/>
      <c r="AD211" s="233">
        <v>0.75</v>
      </c>
      <c r="AE211" s="65"/>
      <c r="AF211" s="65"/>
    </row>
    <row r="212" spans="1:32" s="11" customFormat="1" ht="12" customHeight="1" thickTop="1" thickBot="1">
      <c r="A212" s="294"/>
      <c r="B212" s="300"/>
      <c r="C212" s="300"/>
      <c r="D212" s="253"/>
      <c r="E212" s="256"/>
      <c r="F212" s="256"/>
      <c r="G212" s="256"/>
      <c r="H212" s="308"/>
      <c r="I212" s="307"/>
      <c r="J212" s="20" t="s">
        <v>877</v>
      </c>
      <c r="K212" s="55" t="s">
        <v>410</v>
      </c>
      <c r="L212" s="17">
        <v>9</v>
      </c>
      <c r="M212" s="296"/>
      <c r="N212" s="350"/>
      <c r="O212" s="60">
        <v>804</v>
      </c>
      <c r="P212" s="142">
        <v>1</v>
      </c>
      <c r="Q212" s="38" t="s">
        <v>1</v>
      </c>
      <c r="R212" s="40">
        <v>9.3699999999999992</v>
      </c>
      <c r="S212" s="203" t="e">
        <f>IF(AND(K212="Seznanjanje z IO",#REF!= 2), 0.5)</f>
        <v>#REF!</v>
      </c>
      <c r="T212" s="203" t="e">
        <f>IF(AND(K212="Seznanjanje z IO",#REF!= 0.5), 0.17)</f>
        <v>#REF!</v>
      </c>
      <c r="U212" s="176" t="e">
        <f t="shared" si="2"/>
        <v>#REF!</v>
      </c>
      <c r="V212" s="205" t="e">
        <f>IF(OR(S212=0.5, T212=0.17),(((R212*U212)+#REF!)*#REF!)*#REF!,0)</f>
        <v>#REF!</v>
      </c>
      <c r="W212" s="205" t="e">
        <f>IF(V212=0, 0,#REF!- V212)</f>
        <v>#REF!</v>
      </c>
      <c r="X212" s="210" t="e">
        <f>IF(W212=0, "-",W212/#REF!)</f>
        <v>#REF!</v>
      </c>
      <c r="Y212" s="205" t="e">
        <f>IF(V212=0,#REF!, V212)</f>
        <v>#REF!</v>
      </c>
      <c r="Z212" s="273"/>
      <c r="AA212" s="269" t="str">
        <f>IF(AC212=1, (Z212/#REF!), "-")</f>
        <v>-</v>
      </c>
      <c r="AB212" s="256"/>
      <c r="AC212" s="250"/>
      <c r="AD212" s="233">
        <v>0.75</v>
      </c>
      <c r="AE212" s="65"/>
      <c r="AF212" s="65"/>
    </row>
    <row r="213" spans="1:32" s="11" customFormat="1" ht="12" customHeight="1" thickTop="1" thickBot="1">
      <c r="A213" s="294"/>
      <c r="B213" s="300"/>
      <c r="C213" s="300"/>
      <c r="D213" s="253"/>
      <c r="E213" s="256"/>
      <c r="F213" s="256"/>
      <c r="G213" s="256"/>
      <c r="H213" s="308"/>
      <c r="I213" s="307"/>
      <c r="J213" s="20" t="s">
        <v>878</v>
      </c>
      <c r="K213" s="55" t="s">
        <v>269</v>
      </c>
      <c r="L213" s="17" t="s">
        <v>1066</v>
      </c>
      <c r="M213" s="296"/>
      <c r="N213" s="350"/>
      <c r="O213" s="60">
        <v>804</v>
      </c>
      <c r="P213" s="142">
        <v>1</v>
      </c>
      <c r="Q213" s="38" t="s">
        <v>1</v>
      </c>
      <c r="R213" s="40">
        <v>9.3699999999999992</v>
      </c>
      <c r="S213" s="203" t="e">
        <f>IF(AND(K213="Seznanjanje z IO",#REF!= 2), 0.5)</f>
        <v>#REF!</v>
      </c>
      <c r="T213" s="203" t="e">
        <f>IF(AND(K213="Seznanjanje z IO",#REF!= 0.5), 0.17)</f>
        <v>#REF!</v>
      </c>
      <c r="U213" s="176" t="e">
        <f t="shared" si="2"/>
        <v>#REF!</v>
      </c>
      <c r="V213" s="205" t="e">
        <f>IF(OR(S213=0.5, T213=0.17),(((R213*U213)+#REF!)*#REF!)*#REF!,0)</f>
        <v>#REF!</v>
      </c>
      <c r="W213" s="205" t="e">
        <f>IF(V213=0, 0,#REF!- V213)</f>
        <v>#REF!</v>
      </c>
      <c r="X213" s="210" t="e">
        <f>IF(W213=0, "-",W213/#REF!)</f>
        <v>#REF!</v>
      </c>
      <c r="Y213" s="205" t="e">
        <f>IF(V213=0,#REF!, V213)</f>
        <v>#REF!</v>
      </c>
      <c r="Z213" s="273"/>
      <c r="AA213" s="269" t="str">
        <f>IF(AC213=1, (Z213/#REF!), "-")</f>
        <v>-</v>
      </c>
      <c r="AB213" s="256"/>
      <c r="AC213" s="250"/>
      <c r="AD213" s="233">
        <v>0.75</v>
      </c>
      <c r="AE213" s="65"/>
      <c r="AF213" s="65"/>
    </row>
    <row r="214" spans="1:32" s="11" customFormat="1" ht="12" customHeight="1" thickTop="1" thickBot="1">
      <c r="A214" s="294"/>
      <c r="B214" s="300"/>
      <c r="C214" s="300"/>
      <c r="D214" s="259"/>
      <c r="E214" s="256"/>
      <c r="F214" s="256"/>
      <c r="G214" s="256"/>
      <c r="H214" s="308"/>
      <c r="I214" s="307"/>
      <c r="J214" s="63" t="s">
        <v>879</v>
      </c>
      <c r="K214" s="75" t="s">
        <v>412</v>
      </c>
      <c r="L214" s="229">
        <v>9</v>
      </c>
      <c r="M214" s="312"/>
      <c r="N214" s="351"/>
      <c r="O214" s="60">
        <v>804</v>
      </c>
      <c r="P214" s="143">
        <v>1</v>
      </c>
      <c r="Q214" s="38" t="s">
        <v>1</v>
      </c>
      <c r="R214" s="78">
        <v>9.3699999999999992</v>
      </c>
      <c r="S214" s="203" t="e">
        <f>IF(AND(K214="Seznanjanje z IO",#REF!= 2), 0.5)</f>
        <v>#REF!</v>
      </c>
      <c r="T214" s="203" t="e">
        <f>IF(AND(K214="Seznanjanje z IO",#REF!= 0.5), 0.17)</f>
        <v>#REF!</v>
      </c>
      <c r="U214" s="176" t="e">
        <f t="shared" si="2"/>
        <v>#REF!</v>
      </c>
      <c r="V214" s="205" t="e">
        <f>IF(OR(S214=0.5, T214=0.17),(((R214*U214)+#REF!)*#REF!)*#REF!,0)</f>
        <v>#REF!</v>
      </c>
      <c r="W214" s="205" t="e">
        <f>IF(V214=0, 0,#REF!- V214)</f>
        <v>#REF!</v>
      </c>
      <c r="X214" s="210" t="e">
        <f>IF(W214=0, "-",W214/#REF!)</f>
        <v>#REF!</v>
      </c>
      <c r="Y214" s="205" t="e">
        <f>IF(V214=0,#REF!, V214)</f>
        <v>#REF!</v>
      </c>
      <c r="Z214" s="274"/>
      <c r="AA214" s="270" t="str">
        <f>IF(AC214=1, (Z214/#REF!), "-")</f>
        <v>-</v>
      </c>
      <c r="AB214" s="256"/>
      <c r="AC214" s="251"/>
      <c r="AD214" s="234">
        <v>0.75</v>
      </c>
      <c r="AE214" s="231"/>
      <c r="AF214" s="231"/>
    </row>
    <row r="215" spans="1:32" s="11" customFormat="1" ht="12" customHeight="1" thickTop="1" thickBot="1">
      <c r="A215" s="293" t="s">
        <v>967</v>
      </c>
      <c r="B215" s="299" t="s">
        <v>258</v>
      </c>
      <c r="C215" s="299" t="s">
        <v>413</v>
      </c>
      <c r="D215" s="252" t="s">
        <v>87</v>
      </c>
      <c r="E215" s="254" t="s">
        <v>971</v>
      </c>
      <c r="F215" s="254" t="s">
        <v>972</v>
      </c>
      <c r="G215" s="254" t="s">
        <v>984</v>
      </c>
      <c r="H215" s="299" t="s">
        <v>415</v>
      </c>
      <c r="I215" s="305">
        <v>7</v>
      </c>
      <c r="J215" s="58" t="s">
        <v>880</v>
      </c>
      <c r="K215" s="74" t="s">
        <v>7</v>
      </c>
      <c r="L215" s="228">
        <v>1</v>
      </c>
      <c r="M215" s="295" t="s">
        <v>417</v>
      </c>
      <c r="N215" s="349">
        <v>0.01</v>
      </c>
      <c r="O215" s="60">
        <v>804</v>
      </c>
      <c r="P215" s="141">
        <v>1</v>
      </c>
      <c r="Q215" s="31" t="s">
        <v>9</v>
      </c>
      <c r="R215" s="34">
        <v>9.3699999999999992</v>
      </c>
      <c r="S215" s="203" t="e">
        <f>IF(AND(K215="Seznanjanje z IO",#REF!= 2), 0.5)</f>
        <v>#REF!</v>
      </c>
      <c r="T215" s="203" t="e">
        <f>IF(AND(K215="Seznanjanje z IO",#REF!= 0.5), 0.17)</f>
        <v>#REF!</v>
      </c>
      <c r="U215" s="176" t="e">
        <f t="shared" si="2"/>
        <v>#REF!</v>
      </c>
      <c r="V215" s="205" t="e">
        <f>IF(OR(S215=0.5, T215=0.17),(((R215*U215)+#REF!)*#REF!)*#REF!,0)</f>
        <v>#REF!</v>
      </c>
      <c r="W215" s="205" t="e">
        <f>IF(V215=0, 0,#REF!- V215)</f>
        <v>#REF!</v>
      </c>
      <c r="X215" s="210" t="e">
        <f>IF(W215=0, "-",W215/#REF!)</f>
        <v>#REF!</v>
      </c>
      <c r="Y215" s="205" t="e">
        <f>IF(V215=0,#REF!, V215)</f>
        <v>#REF!</v>
      </c>
      <c r="Z215" s="272" t="e">
        <f>SUM(Y215:Y221)</f>
        <v>#REF!</v>
      </c>
      <c r="AA215" s="268" t="str">
        <f>IF(AC215=1, (Z215/#REF!), "-")</f>
        <v>-</v>
      </c>
      <c r="AB215" s="254" t="s">
        <v>984</v>
      </c>
      <c r="AC215" s="249"/>
      <c r="AD215" s="232">
        <v>0.75</v>
      </c>
      <c r="AE215" s="53">
        <v>39543.293830000002</v>
      </c>
      <c r="AF215" s="53">
        <v>29657.470372499996</v>
      </c>
    </row>
    <row r="216" spans="1:32" s="11" customFormat="1" ht="12" customHeight="1" thickTop="1" thickBot="1">
      <c r="A216" s="294"/>
      <c r="B216" s="301"/>
      <c r="C216" s="301"/>
      <c r="D216" s="253"/>
      <c r="E216" s="255"/>
      <c r="F216" s="255"/>
      <c r="G216" s="255"/>
      <c r="H216" s="301"/>
      <c r="I216" s="306"/>
      <c r="J216" s="17" t="s">
        <v>881</v>
      </c>
      <c r="K216" s="55" t="s">
        <v>147</v>
      </c>
      <c r="L216" s="17">
        <v>4</v>
      </c>
      <c r="M216" s="296"/>
      <c r="N216" s="350"/>
      <c r="O216" s="60">
        <v>804</v>
      </c>
      <c r="P216" s="142">
        <v>1</v>
      </c>
      <c r="Q216" s="38" t="s">
        <v>1</v>
      </c>
      <c r="R216" s="40">
        <v>9.3699999999999992</v>
      </c>
      <c r="S216" s="203" t="e">
        <f>IF(AND(K216="Seznanjanje z IO",#REF!= 2), 0.5)</f>
        <v>#REF!</v>
      </c>
      <c r="T216" s="203" t="e">
        <f>IF(AND(K216="Seznanjanje z IO",#REF!= 0.5), 0.17)</f>
        <v>#REF!</v>
      </c>
      <c r="U216" s="176" t="e">
        <f t="shared" si="2"/>
        <v>#REF!</v>
      </c>
      <c r="V216" s="205" t="e">
        <f>IF(OR(S216=0.5, T216=0.17),(((R216*U216)+#REF!)*#REF!)*#REF!,0)</f>
        <v>#REF!</v>
      </c>
      <c r="W216" s="205" t="e">
        <f>IF(V216=0, 0,#REF!- V216)</f>
        <v>#REF!</v>
      </c>
      <c r="X216" s="210" t="e">
        <f>IF(W216=0, "-",W216/#REF!)</f>
        <v>#REF!</v>
      </c>
      <c r="Y216" s="205" t="e">
        <f>IF(V216=0,#REF!, V216)</f>
        <v>#REF!</v>
      </c>
      <c r="Z216" s="273"/>
      <c r="AA216" s="269" t="str">
        <f>IF(AC216=1, (Z216/#REF!), "-")</f>
        <v>-</v>
      </c>
      <c r="AB216" s="255"/>
      <c r="AC216" s="250"/>
      <c r="AD216" s="233">
        <v>0.75</v>
      </c>
      <c r="AE216" s="65"/>
      <c r="AF216" s="65"/>
    </row>
    <row r="217" spans="1:32" s="11" customFormat="1" ht="12" customHeight="1" thickTop="1" thickBot="1">
      <c r="A217" s="294"/>
      <c r="B217" s="301"/>
      <c r="C217" s="301"/>
      <c r="D217" s="253"/>
      <c r="E217" s="255"/>
      <c r="F217" s="255"/>
      <c r="G217" s="255"/>
      <c r="H217" s="301"/>
      <c r="I217" s="306"/>
      <c r="J217" s="20" t="s">
        <v>882</v>
      </c>
      <c r="K217" s="82" t="s">
        <v>266</v>
      </c>
      <c r="L217" s="17">
        <v>6</v>
      </c>
      <c r="M217" s="296"/>
      <c r="N217" s="350"/>
      <c r="O217" s="60">
        <v>804</v>
      </c>
      <c r="P217" s="142">
        <v>1</v>
      </c>
      <c r="Q217" s="38" t="s">
        <v>1</v>
      </c>
      <c r="R217" s="40">
        <v>9.3699999999999992</v>
      </c>
      <c r="S217" s="203" t="e">
        <f>IF(AND(K217="Seznanjanje z IO",#REF!= 2), 0.5)</f>
        <v>#REF!</v>
      </c>
      <c r="T217" s="203" t="e">
        <f>IF(AND(K217="Seznanjanje z IO",#REF!= 0.5), 0.17)</f>
        <v>#REF!</v>
      </c>
      <c r="U217" s="176" t="e">
        <f t="shared" si="2"/>
        <v>#REF!</v>
      </c>
      <c r="V217" s="205" t="e">
        <f>IF(OR(S217=0.5, T217=0.17),(((R217*U217)+#REF!)*#REF!)*#REF!,0)</f>
        <v>#REF!</v>
      </c>
      <c r="W217" s="205" t="e">
        <f>IF(V217=0, 0,#REF!- V217)</f>
        <v>#REF!</v>
      </c>
      <c r="X217" s="210" t="e">
        <f>IF(W217=0, "-",W217/#REF!)</f>
        <v>#REF!</v>
      </c>
      <c r="Y217" s="205" t="e">
        <f>IF(V217=0,#REF!, V217)</f>
        <v>#REF!</v>
      </c>
      <c r="Z217" s="273"/>
      <c r="AA217" s="269" t="str">
        <f>IF(AC217=1, (Z217/#REF!), "-")</f>
        <v>-</v>
      </c>
      <c r="AB217" s="255"/>
      <c r="AC217" s="250"/>
      <c r="AD217" s="238">
        <v>0.75</v>
      </c>
      <c r="AE217" s="65"/>
      <c r="AF217" s="65"/>
    </row>
    <row r="218" spans="1:32" s="11" customFormat="1" ht="12" customHeight="1" thickTop="1" thickBot="1">
      <c r="A218" s="294"/>
      <c r="B218" s="301"/>
      <c r="C218" s="301"/>
      <c r="D218" s="253"/>
      <c r="E218" s="255"/>
      <c r="F218" s="255"/>
      <c r="G218" s="255"/>
      <c r="H218" s="301"/>
      <c r="I218" s="306"/>
      <c r="J218" s="20" t="s">
        <v>883</v>
      </c>
      <c r="K218" s="55" t="s">
        <v>420</v>
      </c>
      <c r="L218" s="17">
        <v>4</v>
      </c>
      <c r="M218" s="296"/>
      <c r="N218" s="350"/>
      <c r="O218" s="60">
        <v>804</v>
      </c>
      <c r="P218" s="142">
        <v>1</v>
      </c>
      <c r="Q218" s="38" t="s">
        <v>1</v>
      </c>
      <c r="R218" s="40">
        <v>9.3699999999999992</v>
      </c>
      <c r="S218" s="203" t="e">
        <f>IF(AND(K218="Seznanjanje z IO",#REF!= 2), 0.5)</f>
        <v>#REF!</v>
      </c>
      <c r="T218" s="203" t="e">
        <f>IF(AND(K218="Seznanjanje z IO",#REF!= 0.5), 0.17)</f>
        <v>#REF!</v>
      </c>
      <c r="U218" s="176" t="e">
        <f t="shared" si="2"/>
        <v>#REF!</v>
      </c>
      <c r="V218" s="205" t="e">
        <f>IF(OR(S218=0.5, T218=0.17),(((R218*U218)+#REF!)*#REF!)*#REF!,0)</f>
        <v>#REF!</v>
      </c>
      <c r="W218" s="205" t="e">
        <f>IF(V218=0, 0,#REF!- V218)</f>
        <v>#REF!</v>
      </c>
      <c r="X218" s="210" t="e">
        <f>IF(W218=0, "-",W218/#REF!)</f>
        <v>#REF!</v>
      </c>
      <c r="Y218" s="205" t="e">
        <f>IF(V218=0,#REF!, V218)</f>
        <v>#REF!</v>
      </c>
      <c r="Z218" s="273"/>
      <c r="AA218" s="269" t="str">
        <f>IF(AC218=1, (Z218/#REF!), "-")</f>
        <v>-</v>
      </c>
      <c r="AB218" s="255"/>
      <c r="AC218" s="250"/>
      <c r="AD218" s="233">
        <v>0.75</v>
      </c>
      <c r="AE218" s="65"/>
      <c r="AF218" s="65"/>
    </row>
    <row r="219" spans="1:32" s="11" customFormat="1" ht="12" customHeight="1" thickTop="1" thickBot="1">
      <c r="A219" s="294"/>
      <c r="B219" s="300"/>
      <c r="C219" s="300"/>
      <c r="D219" s="253"/>
      <c r="E219" s="256"/>
      <c r="F219" s="256"/>
      <c r="G219" s="256"/>
      <c r="H219" s="308"/>
      <c r="I219" s="307"/>
      <c r="J219" s="20" t="s">
        <v>884</v>
      </c>
      <c r="K219" s="55" t="s">
        <v>422</v>
      </c>
      <c r="L219" s="17">
        <v>9</v>
      </c>
      <c r="M219" s="296"/>
      <c r="N219" s="350"/>
      <c r="O219" s="60">
        <v>804</v>
      </c>
      <c r="P219" s="142">
        <v>1</v>
      </c>
      <c r="Q219" s="120" t="s">
        <v>9</v>
      </c>
      <c r="R219" s="40">
        <v>9.3699999999999992</v>
      </c>
      <c r="S219" s="203" t="e">
        <f>IF(AND(K219="Seznanjanje z IO",#REF!= 2), 0.5)</f>
        <v>#REF!</v>
      </c>
      <c r="T219" s="203" t="e">
        <f>IF(AND(K219="Seznanjanje z IO",#REF!= 0.5), 0.17)</f>
        <v>#REF!</v>
      </c>
      <c r="U219" s="176" t="e">
        <f t="shared" ref="U219:U282" si="3">S219+T219</f>
        <v>#REF!</v>
      </c>
      <c r="V219" s="205" t="e">
        <f>IF(OR(S219=0.5, T219=0.17),(((R219*U219)+#REF!)*#REF!)*#REF!,0)</f>
        <v>#REF!</v>
      </c>
      <c r="W219" s="205" t="e">
        <f>IF(V219=0, 0,#REF!- V219)</f>
        <v>#REF!</v>
      </c>
      <c r="X219" s="210" t="e">
        <f>IF(W219=0, "-",W219/#REF!)</f>
        <v>#REF!</v>
      </c>
      <c r="Y219" s="205" t="e">
        <f>IF(V219=0,#REF!, V219)</f>
        <v>#REF!</v>
      </c>
      <c r="Z219" s="273"/>
      <c r="AA219" s="269" t="str">
        <f>IF(AC219=1, (Z219/#REF!), "-")</f>
        <v>-</v>
      </c>
      <c r="AB219" s="256"/>
      <c r="AC219" s="250"/>
      <c r="AD219" s="233">
        <v>0.75</v>
      </c>
      <c r="AE219" s="65"/>
      <c r="AF219" s="65"/>
    </row>
    <row r="220" spans="1:32" s="11" customFormat="1" ht="12" customHeight="1" thickTop="1" thickBot="1">
      <c r="A220" s="294"/>
      <c r="B220" s="300"/>
      <c r="C220" s="300"/>
      <c r="D220" s="253"/>
      <c r="E220" s="256"/>
      <c r="F220" s="256"/>
      <c r="G220" s="256"/>
      <c r="H220" s="308"/>
      <c r="I220" s="307"/>
      <c r="J220" s="20" t="s">
        <v>884</v>
      </c>
      <c r="K220" s="55" t="s">
        <v>269</v>
      </c>
      <c r="L220" s="17" t="s">
        <v>1066</v>
      </c>
      <c r="M220" s="296"/>
      <c r="N220" s="350"/>
      <c r="O220" s="60">
        <v>804</v>
      </c>
      <c r="P220" s="142">
        <v>1</v>
      </c>
      <c r="Q220" s="38" t="s">
        <v>1</v>
      </c>
      <c r="R220" s="40">
        <v>9.3699999999999992</v>
      </c>
      <c r="S220" s="203" t="e">
        <f>IF(AND(K220="Seznanjanje z IO",#REF!= 2), 0.5)</f>
        <v>#REF!</v>
      </c>
      <c r="T220" s="203" t="e">
        <f>IF(AND(K220="Seznanjanje z IO",#REF!= 0.5), 0.17)</f>
        <v>#REF!</v>
      </c>
      <c r="U220" s="176" t="e">
        <f t="shared" si="3"/>
        <v>#REF!</v>
      </c>
      <c r="V220" s="205" t="e">
        <f>IF(OR(S220=0.5, T220=0.17),(((R220*U220)+#REF!)*#REF!)*#REF!,0)</f>
        <v>#REF!</v>
      </c>
      <c r="W220" s="205" t="e">
        <f>IF(V220=0, 0,#REF!- V220)</f>
        <v>#REF!</v>
      </c>
      <c r="X220" s="210" t="e">
        <f>IF(W220=0, "-",W220/#REF!)</f>
        <v>#REF!</v>
      </c>
      <c r="Y220" s="205" t="e">
        <f>IF(V220=0,#REF!, V220)</f>
        <v>#REF!</v>
      </c>
      <c r="Z220" s="273"/>
      <c r="AA220" s="269" t="str">
        <f>IF(AC220=1, (Z220/#REF!), "-")</f>
        <v>-</v>
      </c>
      <c r="AB220" s="256"/>
      <c r="AC220" s="250"/>
      <c r="AD220" s="233">
        <v>0.75</v>
      </c>
      <c r="AE220" s="65"/>
      <c r="AF220" s="65"/>
    </row>
    <row r="221" spans="1:32" s="11" customFormat="1" ht="12" customHeight="1" thickTop="1" thickBot="1">
      <c r="A221" s="294"/>
      <c r="B221" s="300"/>
      <c r="C221" s="300"/>
      <c r="D221" s="259"/>
      <c r="E221" s="256"/>
      <c r="F221" s="256"/>
      <c r="G221" s="256"/>
      <c r="H221" s="308"/>
      <c r="I221" s="307"/>
      <c r="J221" s="63" t="s">
        <v>885</v>
      </c>
      <c r="K221" s="75" t="s">
        <v>412</v>
      </c>
      <c r="L221" s="229">
        <v>9</v>
      </c>
      <c r="M221" s="312"/>
      <c r="N221" s="351"/>
      <c r="O221" s="60">
        <v>804</v>
      </c>
      <c r="P221" s="143">
        <v>1</v>
      </c>
      <c r="Q221" s="105" t="s">
        <v>9</v>
      </c>
      <c r="R221" s="78">
        <v>9.3699999999999992</v>
      </c>
      <c r="S221" s="203" t="e">
        <f>IF(AND(K221="Seznanjanje z IO",#REF!= 2), 0.5)</f>
        <v>#REF!</v>
      </c>
      <c r="T221" s="203" t="e">
        <f>IF(AND(K221="Seznanjanje z IO",#REF!= 0.5), 0.17)</f>
        <v>#REF!</v>
      </c>
      <c r="U221" s="176" t="e">
        <f t="shared" si="3"/>
        <v>#REF!</v>
      </c>
      <c r="V221" s="205" t="e">
        <f>IF(OR(S221=0.5, T221=0.17),(((R221*U221)+#REF!)*#REF!)*#REF!,0)</f>
        <v>#REF!</v>
      </c>
      <c r="W221" s="205" t="e">
        <f>IF(V221=0, 0,#REF!- V221)</f>
        <v>#REF!</v>
      </c>
      <c r="X221" s="210" t="e">
        <f>IF(W221=0, "-",W221/#REF!)</f>
        <v>#REF!</v>
      </c>
      <c r="Y221" s="205" t="e">
        <f>IF(V221=0,#REF!, V221)</f>
        <v>#REF!</v>
      </c>
      <c r="Z221" s="274"/>
      <c r="AA221" s="270" t="str">
        <f>IF(AC221=1, (Z221/#REF!), "-")</f>
        <v>-</v>
      </c>
      <c r="AB221" s="256"/>
      <c r="AC221" s="251"/>
      <c r="AD221" s="234">
        <v>0.75</v>
      </c>
      <c r="AE221" s="231"/>
      <c r="AF221" s="231"/>
    </row>
    <row r="222" spans="1:32" s="11" customFormat="1" ht="12" customHeight="1" thickTop="1" thickBot="1">
      <c r="A222" s="293" t="s">
        <v>967</v>
      </c>
      <c r="B222" s="299" t="s">
        <v>258</v>
      </c>
      <c r="C222" s="299" t="s">
        <v>423</v>
      </c>
      <c r="D222" s="299" t="s">
        <v>87</v>
      </c>
      <c r="E222" s="254" t="s">
        <v>971</v>
      </c>
      <c r="F222" s="254" t="s">
        <v>972</v>
      </c>
      <c r="G222" s="254" t="s">
        <v>388</v>
      </c>
      <c r="H222" s="299" t="s">
        <v>425</v>
      </c>
      <c r="I222" s="305">
        <v>7</v>
      </c>
      <c r="J222" s="58" t="s">
        <v>886</v>
      </c>
      <c r="K222" s="59" t="s">
        <v>7</v>
      </c>
      <c r="L222" s="228">
        <v>1</v>
      </c>
      <c r="M222" s="295" t="s">
        <v>426</v>
      </c>
      <c r="N222" s="343">
        <v>0.2</v>
      </c>
      <c r="O222" s="60">
        <v>16087</v>
      </c>
      <c r="P222" s="141">
        <v>1</v>
      </c>
      <c r="Q222" s="31" t="s">
        <v>9</v>
      </c>
      <c r="R222" s="34">
        <v>9.3699999999999992</v>
      </c>
      <c r="S222" s="203" t="e">
        <f>IF(AND(K222="Seznanjanje z IO",#REF!= 2), 0.5)</f>
        <v>#REF!</v>
      </c>
      <c r="T222" s="203" t="e">
        <f>IF(AND(K222="Seznanjanje z IO",#REF!= 0.5), 0.17)</f>
        <v>#REF!</v>
      </c>
      <c r="U222" s="176" t="e">
        <f t="shared" si="3"/>
        <v>#REF!</v>
      </c>
      <c r="V222" s="205" t="e">
        <f>IF(OR(S222=0.5, T222=0.17),(((R222*U222)+#REF!)*#REF!)*#REF!,0)</f>
        <v>#REF!</v>
      </c>
      <c r="W222" s="205" t="e">
        <f>IF(V222=0, 0,#REF!- V222)</f>
        <v>#REF!</v>
      </c>
      <c r="X222" s="210" t="e">
        <f>IF(W222=0, "-",W222/#REF!)</f>
        <v>#REF!</v>
      </c>
      <c r="Y222" s="205" t="e">
        <f>IF(V222=0,#REF!, V222)</f>
        <v>#REF!</v>
      </c>
      <c r="Z222" s="272" t="e">
        <f>SUM(Y222:Y228)</f>
        <v>#REF!</v>
      </c>
      <c r="AA222" s="268" t="str">
        <f>IF(AC222=1, (Z222/#REF!), "-")</f>
        <v>-</v>
      </c>
      <c r="AB222" s="254" t="s">
        <v>388</v>
      </c>
      <c r="AC222" s="249"/>
      <c r="AD222" s="235">
        <v>0.5</v>
      </c>
      <c r="AE222" s="53">
        <v>1011260.9939999998</v>
      </c>
      <c r="AF222" s="53">
        <v>505630.49699999992</v>
      </c>
    </row>
    <row r="223" spans="1:32" s="11" customFormat="1" ht="12" customHeight="1" thickTop="1" thickBot="1">
      <c r="A223" s="294"/>
      <c r="B223" s="301"/>
      <c r="C223" s="301"/>
      <c r="D223" s="301"/>
      <c r="E223" s="255"/>
      <c r="F223" s="255"/>
      <c r="G223" s="255"/>
      <c r="H223" s="301"/>
      <c r="I223" s="306"/>
      <c r="J223" s="17" t="s">
        <v>391</v>
      </c>
      <c r="K223" s="62" t="s">
        <v>428</v>
      </c>
      <c r="L223" s="17">
        <v>5</v>
      </c>
      <c r="M223" s="296"/>
      <c r="N223" s="344"/>
      <c r="O223" s="60">
        <v>16087</v>
      </c>
      <c r="P223" s="142">
        <v>1</v>
      </c>
      <c r="Q223" s="38" t="s">
        <v>9</v>
      </c>
      <c r="R223" s="40">
        <v>9.3699999999999992</v>
      </c>
      <c r="S223" s="203" t="e">
        <f>IF(AND(K223="Seznanjanje z IO",#REF!= 2), 0.5)</f>
        <v>#REF!</v>
      </c>
      <c r="T223" s="203" t="e">
        <f>IF(AND(K223="Seznanjanje z IO",#REF!= 0.5), 0.17)</f>
        <v>#REF!</v>
      </c>
      <c r="U223" s="176" t="e">
        <f t="shared" si="3"/>
        <v>#REF!</v>
      </c>
      <c r="V223" s="205" t="e">
        <f>IF(OR(S223=0.5, T223=0.17),(((R223*U223)+#REF!)*#REF!)*#REF!,0)</f>
        <v>#REF!</v>
      </c>
      <c r="W223" s="205" t="e">
        <f>IF(V223=0, 0,#REF!- V223)</f>
        <v>#REF!</v>
      </c>
      <c r="X223" s="210" t="e">
        <f>IF(W223=0, "-",W223/#REF!)</f>
        <v>#REF!</v>
      </c>
      <c r="Y223" s="205" t="e">
        <f>IF(V223=0,#REF!, V223)</f>
        <v>#REF!</v>
      </c>
      <c r="Z223" s="273"/>
      <c r="AA223" s="269" t="str">
        <f>IF(AC223=1, (Z223/#REF!), "-")</f>
        <v>-</v>
      </c>
      <c r="AB223" s="255"/>
      <c r="AC223" s="250"/>
      <c r="AD223" s="236">
        <v>0.5</v>
      </c>
      <c r="AE223" s="65"/>
      <c r="AF223" s="65"/>
    </row>
    <row r="224" spans="1:32" s="11" customFormat="1" ht="12" customHeight="1" thickTop="1" thickBot="1">
      <c r="A224" s="294"/>
      <c r="B224" s="301"/>
      <c r="C224" s="301"/>
      <c r="D224" s="301"/>
      <c r="E224" s="255"/>
      <c r="F224" s="255"/>
      <c r="G224" s="255"/>
      <c r="H224" s="301"/>
      <c r="I224" s="306"/>
      <c r="J224" s="20" t="s">
        <v>392</v>
      </c>
      <c r="K224" s="127" t="s">
        <v>430</v>
      </c>
      <c r="L224" s="17">
        <v>4</v>
      </c>
      <c r="M224" s="296"/>
      <c r="N224" s="344"/>
      <c r="O224" s="60">
        <v>16087</v>
      </c>
      <c r="P224" s="142">
        <v>1</v>
      </c>
      <c r="Q224" s="38" t="s">
        <v>9</v>
      </c>
      <c r="R224" s="40">
        <v>9.3699999999999992</v>
      </c>
      <c r="S224" s="203" t="e">
        <f>IF(AND(K224="Seznanjanje z IO",#REF!= 2), 0.5)</f>
        <v>#REF!</v>
      </c>
      <c r="T224" s="203" t="e">
        <f>IF(AND(K224="Seznanjanje z IO",#REF!= 0.5), 0.17)</f>
        <v>#REF!</v>
      </c>
      <c r="U224" s="176" t="e">
        <f t="shared" si="3"/>
        <v>#REF!</v>
      </c>
      <c r="V224" s="205" t="e">
        <f>IF(OR(S224=0.5, T224=0.17),(((R224*U224)+#REF!)*#REF!)*#REF!,0)</f>
        <v>#REF!</v>
      </c>
      <c r="W224" s="205" t="e">
        <f>IF(V224=0, 0,#REF!- V224)</f>
        <v>#REF!</v>
      </c>
      <c r="X224" s="210" t="e">
        <f>IF(W224=0, "-",W224/#REF!)</f>
        <v>#REF!</v>
      </c>
      <c r="Y224" s="205" t="e">
        <f>IF(V224=0,#REF!, V224)</f>
        <v>#REF!</v>
      </c>
      <c r="Z224" s="273"/>
      <c r="AA224" s="269" t="str">
        <f>IF(AC224=1, (Z224/#REF!), "-")</f>
        <v>-</v>
      </c>
      <c r="AB224" s="255"/>
      <c r="AC224" s="250"/>
      <c r="AD224" s="236">
        <v>0.5</v>
      </c>
      <c r="AE224" s="65"/>
      <c r="AF224" s="65"/>
    </row>
    <row r="225" spans="1:32" s="11" customFormat="1" ht="12" customHeight="1" thickTop="1" thickBot="1">
      <c r="A225" s="294"/>
      <c r="B225" s="301"/>
      <c r="C225" s="301"/>
      <c r="D225" s="301"/>
      <c r="E225" s="255"/>
      <c r="F225" s="255"/>
      <c r="G225" s="255"/>
      <c r="H225" s="301"/>
      <c r="I225" s="306"/>
      <c r="J225" s="20" t="s">
        <v>393</v>
      </c>
      <c r="K225" s="56" t="s">
        <v>432</v>
      </c>
      <c r="L225" s="17">
        <v>5</v>
      </c>
      <c r="M225" s="296"/>
      <c r="N225" s="344"/>
      <c r="O225" s="60">
        <v>16087</v>
      </c>
      <c r="P225" s="142">
        <v>1</v>
      </c>
      <c r="Q225" s="38" t="s">
        <v>9</v>
      </c>
      <c r="R225" s="40">
        <v>9.3699999999999992</v>
      </c>
      <c r="S225" s="203" t="e">
        <f>IF(AND(K225="Seznanjanje z IO",#REF!= 2), 0.5)</f>
        <v>#REF!</v>
      </c>
      <c r="T225" s="203" t="e">
        <f>IF(AND(K225="Seznanjanje z IO",#REF!= 0.5), 0.17)</f>
        <v>#REF!</v>
      </c>
      <c r="U225" s="176" t="e">
        <f t="shared" si="3"/>
        <v>#REF!</v>
      </c>
      <c r="V225" s="205" t="e">
        <f>IF(OR(S225=0.5, T225=0.17),(((R225*U225)+#REF!)*#REF!)*#REF!,0)</f>
        <v>#REF!</v>
      </c>
      <c r="W225" s="205" t="e">
        <f>IF(V225=0, 0,#REF!- V225)</f>
        <v>#REF!</v>
      </c>
      <c r="X225" s="210" t="e">
        <f>IF(W225=0, "-",W225/#REF!)</f>
        <v>#REF!</v>
      </c>
      <c r="Y225" s="205" t="e">
        <f>IF(V225=0,#REF!, V225)</f>
        <v>#REF!</v>
      </c>
      <c r="Z225" s="273"/>
      <c r="AA225" s="269" t="str">
        <f>IF(AC225=1, (Z225/#REF!), "-")</f>
        <v>-</v>
      </c>
      <c r="AB225" s="255"/>
      <c r="AC225" s="250"/>
      <c r="AD225" s="236">
        <v>0.5</v>
      </c>
      <c r="AE225" s="65"/>
      <c r="AF225" s="65"/>
    </row>
    <row r="226" spans="1:32" s="11" customFormat="1" ht="12" customHeight="1" thickTop="1" thickBot="1">
      <c r="A226" s="294"/>
      <c r="B226" s="316"/>
      <c r="C226" s="300"/>
      <c r="D226" s="300"/>
      <c r="E226" s="256"/>
      <c r="F226" s="256"/>
      <c r="G226" s="256"/>
      <c r="H226" s="308"/>
      <c r="I226" s="307"/>
      <c r="J226" s="20" t="s">
        <v>887</v>
      </c>
      <c r="K226" s="55" t="s">
        <v>147</v>
      </c>
      <c r="L226" s="17">
        <v>4</v>
      </c>
      <c r="M226" s="296"/>
      <c r="N226" s="344"/>
      <c r="O226" s="60">
        <v>16087</v>
      </c>
      <c r="P226" s="142">
        <v>1</v>
      </c>
      <c r="Q226" s="38" t="s">
        <v>1</v>
      </c>
      <c r="R226" s="40">
        <v>9.3699999999999992</v>
      </c>
      <c r="S226" s="203" t="e">
        <f>IF(AND(K226="Seznanjanje z IO",#REF!= 2), 0.5)</f>
        <v>#REF!</v>
      </c>
      <c r="T226" s="203" t="e">
        <f>IF(AND(K226="Seznanjanje z IO",#REF!= 0.5), 0.17)</f>
        <v>#REF!</v>
      </c>
      <c r="U226" s="176" t="e">
        <f t="shared" si="3"/>
        <v>#REF!</v>
      </c>
      <c r="V226" s="205" t="e">
        <f>IF(OR(S226=0.5, T226=0.17),(((R226*U226)+#REF!)*#REF!)*#REF!,0)</f>
        <v>#REF!</v>
      </c>
      <c r="W226" s="205" t="e">
        <f>IF(V226=0, 0,#REF!- V226)</f>
        <v>#REF!</v>
      </c>
      <c r="X226" s="210" t="e">
        <f>IF(W226=0, "-",W226/#REF!)</f>
        <v>#REF!</v>
      </c>
      <c r="Y226" s="205" t="e">
        <f>IF(V226=0,#REF!, V226)</f>
        <v>#REF!</v>
      </c>
      <c r="Z226" s="273"/>
      <c r="AA226" s="269" t="str">
        <f>IF(AC226=1, (Z226/#REF!), "-")</f>
        <v>-</v>
      </c>
      <c r="AB226" s="256"/>
      <c r="AC226" s="250"/>
      <c r="AD226" s="236">
        <v>0.5</v>
      </c>
      <c r="AE226" s="65"/>
      <c r="AF226" s="65"/>
    </row>
    <row r="227" spans="1:32" s="11" customFormat="1" ht="12" customHeight="1" thickTop="1" thickBot="1">
      <c r="A227" s="294"/>
      <c r="B227" s="316"/>
      <c r="C227" s="300"/>
      <c r="D227" s="300"/>
      <c r="E227" s="256"/>
      <c r="F227" s="256"/>
      <c r="G227" s="256"/>
      <c r="H227" s="308"/>
      <c r="I227" s="307"/>
      <c r="J227" s="19" t="s">
        <v>888</v>
      </c>
      <c r="K227" s="55" t="s">
        <v>435</v>
      </c>
      <c r="L227" s="17">
        <v>5</v>
      </c>
      <c r="M227" s="296"/>
      <c r="N227" s="344"/>
      <c r="O227" s="60">
        <v>16087</v>
      </c>
      <c r="P227" s="142">
        <v>1</v>
      </c>
      <c r="Q227" s="38" t="s">
        <v>9</v>
      </c>
      <c r="R227" s="40">
        <v>9.3699999999999992</v>
      </c>
      <c r="S227" s="203" t="e">
        <f>IF(AND(K227="Seznanjanje z IO",#REF!= 2), 0.5)</f>
        <v>#REF!</v>
      </c>
      <c r="T227" s="203" t="e">
        <f>IF(AND(K227="Seznanjanje z IO",#REF!= 0.5), 0.17)</f>
        <v>#REF!</v>
      </c>
      <c r="U227" s="176" t="e">
        <f t="shared" si="3"/>
        <v>#REF!</v>
      </c>
      <c r="V227" s="205" t="e">
        <f>IF(OR(S227=0.5, T227=0.17),(((R227*U227)+#REF!)*#REF!)*#REF!,0)</f>
        <v>#REF!</v>
      </c>
      <c r="W227" s="205" t="e">
        <f>IF(V227=0, 0,#REF!- V227)</f>
        <v>#REF!</v>
      </c>
      <c r="X227" s="210" t="e">
        <f>IF(W227=0, "-",W227/#REF!)</f>
        <v>#REF!</v>
      </c>
      <c r="Y227" s="205" t="e">
        <f>IF(V227=0,#REF!, V227)</f>
        <v>#REF!</v>
      </c>
      <c r="Z227" s="273"/>
      <c r="AA227" s="269" t="str">
        <f>IF(AC227=1, (Z227/#REF!), "-")</f>
        <v>-</v>
      </c>
      <c r="AB227" s="256"/>
      <c r="AC227" s="250"/>
      <c r="AD227" s="236">
        <v>0.5</v>
      </c>
      <c r="AE227" s="65"/>
      <c r="AF227" s="65"/>
    </row>
    <row r="228" spans="1:32" s="11" customFormat="1" ht="12" customHeight="1" thickTop="1" thickBot="1">
      <c r="A228" s="294"/>
      <c r="B228" s="316"/>
      <c r="C228" s="300"/>
      <c r="D228" s="300"/>
      <c r="E228" s="256"/>
      <c r="F228" s="256"/>
      <c r="G228" s="256"/>
      <c r="H228" s="308"/>
      <c r="I228" s="307"/>
      <c r="J228" s="47" t="s">
        <v>889</v>
      </c>
      <c r="K228" s="75" t="s">
        <v>436</v>
      </c>
      <c r="L228" s="229" t="s">
        <v>1066</v>
      </c>
      <c r="M228" s="312"/>
      <c r="N228" s="345"/>
      <c r="O228" s="60">
        <v>16087</v>
      </c>
      <c r="P228" s="143">
        <v>1</v>
      </c>
      <c r="Q228" s="38" t="s">
        <v>9</v>
      </c>
      <c r="R228" s="78">
        <v>9.3699999999999992</v>
      </c>
      <c r="S228" s="203" t="e">
        <f>IF(AND(K228="Seznanjanje z IO",#REF!= 2), 0.5)</f>
        <v>#REF!</v>
      </c>
      <c r="T228" s="203" t="e">
        <f>IF(AND(K228="Seznanjanje z IO",#REF!= 0.5), 0.17)</f>
        <v>#REF!</v>
      </c>
      <c r="U228" s="176" t="e">
        <f t="shared" si="3"/>
        <v>#REF!</v>
      </c>
      <c r="V228" s="205" t="e">
        <f>IF(OR(S228=0.5, T228=0.17),(((R228*U228)+#REF!)*#REF!)*#REF!,0)</f>
        <v>#REF!</v>
      </c>
      <c r="W228" s="205" t="e">
        <f>IF(V228=0, 0,#REF!- V228)</f>
        <v>#REF!</v>
      </c>
      <c r="X228" s="210" t="e">
        <f>IF(W228=0, "-",W228/#REF!)</f>
        <v>#REF!</v>
      </c>
      <c r="Y228" s="205" t="e">
        <f>IF(V228=0,#REF!, V228)</f>
        <v>#REF!</v>
      </c>
      <c r="Z228" s="274"/>
      <c r="AA228" s="270" t="str">
        <f>IF(AC228=1, (Z228/#REF!), "-")</f>
        <v>-</v>
      </c>
      <c r="AB228" s="256"/>
      <c r="AC228" s="251"/>
      <c r="AD228" s="237">
        <v>0.5</v>
      </c>
      <c r="AE228" s="231"/>
      <c r="AF228" s="231"/>
    </row>
    <row r="229" spans="1:32" s="11" customFormat="1" ht="12" customHeight="1" thickTop="1" thickBot="1">
      <c r="A229" s="293" t="s">
        <v>967</v>
      </c>
      <c r="B229" s="299" t="s">
        <v>437</v>
      </c>
      <c r="C229" s="299" t="s">
        <v>438</v>
      </c>
      <c r="D229" s="299" t="s">
        <v>87</v>
      </c>
      <c r="E229" s="257" t="s">
        <v>971</v>
      </c>
      <c r="F229" s="257" t="s">
        <v>972</v>
      </c>
      <c r="G229" s="257" t="s">
        <v>395</v>
      </c>
      <c r="H229" s="299" t="s">
        <v>440</v>
      </c>
      <c r="I229" s="305">
        <v>6</v>
      </c>
      <c r="J229" s="58" t="s">
        <v>890</v>
      </c>
      <c r="K229" s="59" t="s">
        <v>7</v>
      </c>
      <c r="L229" s="228">
        <v>1</v>
      </c>
      <c r="M229" s="295" t="s">
        <v>441</v>
      </c>
      <c r="N229" s="343">
        <v>0.01</v>
      </c>
      <c r="O229" s="60">
        <v>804</v>
      </c>
      <c r="P229" s="141">
        <v>1</v>
      </c>
      <c r="Q229" s="31" t="s">
        <v>9</v>
      </c>
      <c r="R229" s="34">
        <v>9.3699999999999992</v>
      </c>
      <c r="S229" s="203" t="e">
        <f>IF(AND(K229="Seznanjanje z IO",#REF!= 2), 0.5)</f>
        <v>#REF!</v>
      </c>
      <c r="T229" s="203" t="e">
        <f>IF(AND(K229="Seznanjanje z IO",#REF!= 0.5), 0.17)</f>
        <v>#REF!</v>
      </c>
      <c r="U229" s="176" t="e">
        <f t="shared" si="3"/>
        <v>#REF!</v>
      </c>
      <c r="V229" s="205" t="e">
        <f>IF(OR(S229=0.5, T229=0.17),(((R229*U229)+#REF!)*#REF!)*#REF!,0)</f>
        <v>#REF!</v>
      </c>
      <c r="W229" s="205" t="e">
        <f>IF(V229=0, 0,#REF!- V229)</f>
        <v>#REF!</v>
      </c>
      <c r="X229" s="210" t="e">
        <f>IF(W229=0, "-",W229/#REF!)</f>
        <v>#REF!</v>
      </c>
      <c r="Y229" s="205" t="e">
        <f>IF(V229=0,#REF!, V229)</f>
        <v>#REF!</v>
      </c>
      <c r="Z229" s="272" t="e">
        <f>SUM(Y229:Y233)</f>
        <v>#REF!</v>
      </c>
      <c r="AA229" s="268" t="str">
        <f>IF(AC229=1, (Z229/#REF!), "-")</f>
        <v>-</v>
      </c>
      <c r="AB229" s="257" t="s">
        <v>395</v>
      </c>
      <c r="AC229" s="249"/>
      <c r="AD229" s="235">
        <v>0.5</v>
      </c>
      <c r="AE229" s="53">
        <v>29853.048074999999</v>
      </c>
      <c r="AF229" s="53">
        <v>14926.524037499999</v>
      </c>
    </row>
    <row r="230" spans="1:32" s="11" customFormat="1" ht="12" customHeight="1" thickTop="1" thickBot="1">
      <c r="A230" s="294"/>
      <c r="B230" s="301"/>
      <c r="C230" s="301"/>
      <c r="D230" s="301"/>
      <c r="E230" s="258"/>
      <c r="F230" s="258"/>
      <c r="G230" s="258"/>
      <c r="H230" s="301"/>
      <c r="I230" s="306"/>
      <c r="J230" s="17" t="s">
        <v>398</v>
      </c>
      <c r="K230" s="62" t="s">
        <v>147</v>
      </c>
      <c r="L230" s="17">
        <v>6</v>
      </c>
      <c r="M230" s="296"/>
      <c r="N230" s="344"/>
      <c r="O230" s="60">
        <v>804</v>
      </c>
      <c r="P230" s="142">
        <v>1</v>
      </c>
      <c r="Q230" s="38" t="s">
        <v>1</v>
      </c>
      <c r="R230" s="40">
        <v>9.3699999999999992</v>
      </c>
      <c r="S230" s="203" t="e">
        <f>IF(AND(K230="Seznanjanje z IO",#REF!= 2), 0.5)</f>
        <v>#REF!</v>
      </c>
      <c r="T230" s="203" t="e">
        <f>IF(AND(K230="Seznanjanje z IO",#REF!= 0.5), 0.17)</f>
        <v>#REF!</v>
      </c>
      <c r="U230" s="176" t="e">
        <f t="shared" si="3"/>
        <v>#REF!</v>
      </c>
      <c r="V230" s="205" t="e">
        <f>IF(OR(S230=0.5, T230=0.17),(((R230*U230)+#REF!)*#REF!)*#REF!,0)</f>
        <v>#REF!</v>
      </c>
      <c r="W230" s="205" t="e">
        <f>IF(V230=0, 0,#REF!- V230)</f>
        <v>#REF!</v>
      </c>
      <c r="X230" s="210" t="e">
        <f>IF(W230=0, "-",W230/#REF!)</f>
        <v>#REF!</v>
      </c>
      <c r="Y230" s="205" t="e">
        <f>IF(V230=0,#REF!, V230)</f>
        <v>#REF!</v>
      </c>
      <c r="Z230" s="273"/>
      <c r="AA230" s="269" t="str">
        <f>IF(AC230=1, (Z230/#REF!), "-")</f>
        <v>-</v>
      </c>
      <c r="AB230" s="258"/>
      <c r="AC230" s="250"/>
      <c r="AD230" s="236">
        <v>0.5</v>
      </c>
      <c r="AE230" s="65"/>
      <c r="AF230" s="65"/>
    </row>
    <row r="231" spans="1:32" s="11" customFormat="1" ht="12" customHeight="1" thickTop="1" thickBot="1">
      <c r="A231" s="294"/>
      <c r="B231" s="301"/>
      <c r="C231" s="301"/>
      <c r="D231" s="301"/>
      <c r="E231" s="258"/>
      <c r="F231" s="258"/>
      <c r="G231" s="258"/>
      <c r="H231" s="301"/>
      <c r="I231" s="306"/>
      <c r="J231" s="20" t="s">
        <v>399</v>
      </c>
      <c r="K231" s="127" t="s">
        <v>444</v>
      </c>
      <c r="L231" s="17">
        <v>5</v>
      </c>
      <c r="M231" s="296"/>
      <c r="N231" s="344"/>
      <c r="O231" s="60">
        <v>804</v>
      </c>
      <c r="P231" s="142">
        <v>1</v>
      </c>
      <c r="Q231" s="38" t="s">
        <v>9</v>
      </c>
      <c r="R231" s="40">
        <v>9.3699999999999992</v>
      </c>
      <c r="S231" s="203" t="e">
        <f>IF(AND(K231="Seznanjanje z IO",#REF!= 2), 0.5)</f>
        <v>#REF!</v>
      </c>
      <c r="T231" s="203" t="e">
        <f>IF(AND(K231="Seznanjanje z IO",#REF!= 0.5), 0.17)</f>
        <v>#REF!</v>
      </c>
      <c r="U231" s="176" t="e">
        <f t="shared" si="3"/>
        <v>#REF!</v>
      </c>
      <c r="V231" s="205" t="e">
        <f>IF(OR(S231=0.5, T231=0.17),(((R231*U231)+#REF!)*#REF!)*#REF!,0)</f>
        <v>#REF!</v>
      </c>
      <c r="W231" s="205" t="e">
        <f>IF(V231=0, 0,#REF!- V231)</f>
        <v>#REF!</v>
      </c>
      <c r="X231" s="210" t="e">
        <f>IF(W231=0, "-",W231/#REF!)</f>
        <v>#REF!</v>
      </c>
      <c r="Y231" s="205" t="e">
        <f>IF(V231=0,#REF!, V231)</f>
        <v>#REF!</v>
      </c>
      <c r="Z231" s="273"/>
      <c r="AA231" s="269" t="str">
        <f>IF(AC231=1, (Z231/#REF!), "-")</f>
        <v>-</v>
      </c>
      <c r="AB231" s="258"/>
      <c r="AC231" s="250"/>
      <c r="AD231" s="236">
        <v>0.5</v>
      </c>
      <c r="AE231" s="65"/>
      <c r="AF231" s="65"/>
    </row>
    <row r="232" spans="1:32" s="11" customFormat="1" ht="12" customHeight="1" thickTop="1" thickBot="1">
      <c r="A232" s="294"/>
      <c r="B232" s="316"/>
      <c r="C232" s="300"/>
      <c r="D232" s="300"/>
      <c r="E232" s="258"/>
      <c r="F232" s="258"/>
      <c r="G232" s="258"/>
      <c r="H232" s="308"/>
      <c r="I232" s="307"/>
      <c r="J232" s="20" t="s">
        <v>401</v>
      </c>
      <c r="K232" s="56" t="s">
        <v>246</v>
      </c>
      <c r="L232" s="17">
        <v>6</v>
      </c>
      <c r="M232" s="296"/>
      <c r="N232" s="344"/>
      <c r="O232" s="60">
        <v>804</v>
      </c>
      <c r="P232" s="142">
        <v>1</v>
      </c>
      <c r="Q232" s="38" t="s">
        <v>9</v>
      </c>
      <c r="R232" s="40">
        <v>9.3699999999999992</v>
      </c>
      <c r="S232" s="203" t="e">
        <f>IF(AND(K232="Seznanjanje z IO",#REF!= 2), 0.5)</f>
        <v>#REF!</v>
      </c>
      <c r="T232" s="203" t="e">
        <f>IF(AND(K232="Seznanjanje z IO",#REF!= 0.5), 0.17)</f>
        <v>#REF!</v>
      </c>
      <c r="U232" s="176" t="e">
        <f t="shared" si="3"/>
        <v>#REF!</v>
      </c>
      <c r="V232" s="205" t="e">
        <f>IF(OR(S232=0.5, T232=0.17),(((R232*U232)+#REF!)*#REF!)*#REF!,0)</f>
        <v>#REF!</v>
      </c>
      <c r="W232" s="205" t="e">
        <f>IF(V232=0, 0,#REF!- V232)</f>
        <v>#REF!</v>
      </c>
      <c r="X232" s="210" t="e">
        <f>IF(W232=0, "-",W232/#REF!)</f>
        <v>#REF!</v>
      </c>
      <c r="Y232" s="205" t="e">
        <f>IF(V232=0,#REF!, V232)</f>
        <v>#REF!</v>
      </c>
      <c r="Z232" s="273"/>
      <c r="AA232" s="269" t="str">
        <f>IF(AC232=1, (Z232/#REF!), "-")</f>
        <v>-</v>
      </c>
      <c r="AB232" s="258"/>
      <c r="AC232" s="250"/>
      <c r="AD232" s="236">
        <v>0.5</v>
      </c>
      <c r="AE232" s="65"/>
      <c r="AF232" s="65"/>
    </row>
    <row r="233" spans="1:32" s="11" customFormat="1" ht="12" customHeight="1" thickTop="1" thickBot="1">
      <c r="A233" s="294"/>
      <c r="B233" s="316"/>
      <c r="C233" s="300"/>
      <c r="D233" s="300"/>
      <c r="E233" s="261"/>
      <c r="F233" s="261"/>
      <c r="G233" s="261"/>
      <c r="H233" s="308"/>
      <c r="I233" s="307"/>
      <c r="J233" s="63" t="s">
        <v>891</v>
      </c>
      <c r="K233" s="67" t="s">
        <v>445</v>
      </c>
      <c r="L233" s="229" t="s">
        <v>1066</v>
      </c>
      <c r="M233" s="312"/>
      <c r="N233" s="345"/>
      <c r="O233" s="60">
        <v>804</v>
      </c>
      <c r="P233" s="143">
        <v>1</v>
      </c>
      <c r="Q233" s="38" t="s">
        <v>9</v>
      </c>
      <c r="R233" s="78">
        <v>9.3699999999999992</v>
      </c>
      <c r="S233" s="203" t="e">
        <f>IF(AND(K233="Seznanjanje z IO",#REF!= 2), 0.5)</f>
        <v>#REF!</v>
      </c>
      <c r="T233" s="203" t="e">
        <f>IF(AND(K233="Seznanjanje z IO",#REF!= 0.5), 0.17)</f>
        <v>#REF!</v>
      </c>
      <c r="U233" s="176" t="e">
        <f t="shared" si="3"/>
        <v>#REF!</v>
      </c>
      <c r="V233" s="205" t="e">
        <f>IF(OR(S233=0.5, T233=0.17),(((R233*U233)+#REF!)*#REF!)*#REF!,0)</f>
        <v>#REF!</v>
      </c>
      <c r="W233" s="205" t="e">
        <f>IF(V233=0, 0,#REF!- V233)</f>
        <v>#REF!</v>
      </c>
      <c r="X233" s="210" t="e">
        <f>IF(W233=0, "-",W233/#REF!)</f>
        <v>#REF!</v>
      </c>
      <c r="Y233" s="205" t="e">
        <f>IF(V233=0,#REF!, V233)</f>
        <v>#REF!</v>
      </c>
      <c r="Z233" s="274"/>
      <c r="AA233" s="270" t="str">
        <f>IF(AC233=1, (Z233/#REF!), "-")</f>
        <v>-</v>
      </c>
      <c r="AB233" s="261"/>
      <c r="AC233" s="251"/>
      <c r="AD233" s="237">
        <v>0.5</v>
      </c>
      <c r="AE233" s="231"/>
      <c r="AF233" s="231"/>
    </row>
    <row r="234" spans="1:32" s="11" customFormat="1" ht="12" customHeight="1" thickTop="1">
      <c r="A234" s="293" t="s">
        <v>967</v>
      </c>
      <c r="B234" s="299" t="s">
        <v>446</v>
      </c>
      <c r="C234" s="299" t="s">
        <v>447</v>
      </c>
      <c r="D234" s="299" t="s">
        <v>87</v>
      </c>
      <c r="E234" s="257" t="s">
        <v>971</v>
      </c>
      <c r="F234" s="257" t="s">
        <v>972</v>
      </c>
      <c r="G234" s="257" t="s">
        <v>403</v>
      </c>
      <c r="H234" s="299" t="s">
        <v>449</v>
      </c>
      <c r="I234" s="305">
        <v>8</v>
      </c>
      <c r="J234" s="58" t="s">
        <v>405</v>
      </c>
      <c r="K234" s="59" t="s">
        <v>7</v>
      </c>
      <c r="L234" s="228">
        <v>1</v>
      </c>
      <c r="M234" s="295" t="s">
        <v>451</v>
      </c>
      <c r="N234" s="309" t="s">
        <v>987</v>
      </c>
      <c r="O234" s="109">
        <v>647</v>
      </c>
      <c r="P234" s="141">
        <v>1</v>
      </c>
      <c r="Q234" s="31" t="s">
        <v>9</v>
      </c>
      <c r="R234" s="34">
        <v>5.28</v>
      </c>
      <c r="S234" s="203" t="e">
        <f>IF(AND(K234="Seznanjanje z IO",#REF!= 2), 0.5)</f>
        <v>#REF!</v>
      </c>
      <c r="T234" s="203" t="e">
        <f>IF(AND(K234="Seznanjanje z IO",#REF!= 0.5), 0.17)</f>
        <v>#REF!</v>
      </c>
      <c r="U234" s="176" t="e">
        <f t="shared" si="3"/>
        <v>#REF!</v>
      </c>
      <c r="V234" s="205" t="e">
        <f>IF(OR(S234=0.5, T234=0.17),(((R234*U234)+#REF!)*#REF!)*#REF!,0)</f>
        <v>#REF!</v>
      </c>
      <c r="W234" s="205" t="e">
        <f>IF(V234=0, 0,#REF!- V234)</f>
        <v>#REF!</v>
      </c>
      <c r="X234" s="210" t="e">
        <f>IF(W234=0, "-",W234/#REF!)</f>
        <v>#REF!</v>
      </c>
      <c r="Y234" s="205" t="e">
        <f>IF(V234=0,#REF!, V234)</f>
        <v>#REF!</v>
      </c>
      <c r="Z234" s="272" t="e">
        <f>SUM(Y234:Y238)</f>
        <v>#REF!</v>
      </c>
      <c r="AA234" s="268" t="str">
        <f>IF(AC234=1, (Z234/#REF!), "-")</f>
        <v>-</v>
      </c>
      <c r="AB234" s="257" t="s">
        <v>403</v>
      </c>
      <c r="AC234" s="249"/>
      <c r="AD234" s="232">
        <v>0.8</v>
      </c>
      <c r="AE234" s="53">
        <v>11852.998079999999</v>
      </c>
      <c r="AF234" s="53">
        <v>9482.3984639999999</v>
      </c>
    </row>
    <row r="235" spans="1:32" s="11" customFormat="1" ht="12" customHeight="1">
      <c r="A235" s="294"/>
      <c r="B235" s="301"/>
      <c r="C235" s="301"/>
      <c r="D235" s="301"/>
      <c r="E235" s="258"/>
      <c r="F235" s="258"/>
      <c r="G235" s="258"/>
      <c r="H235" s="301"/>
      <c r="I235" s="306"/>
      <c r="J235" s="17" t="s">
        <v>407</v>
      </c>
      <c r="K235" s="62" t="s">
        <v>147</v>
      </c>
      <c r="L235" s="17">
        <v>4</v>
      </c>
      <c r="M235" s="296"/>
      <c r="N235" s="310"/>
      <c r="O235" s="109">
        <v>647</v>
      </c>
      <c r="P235" s="142">
        <v>1</v>
      </c>
      <c r="Q235" s="38" t="s">
        <v>1</v>
      </c>
      <c r="R235" s="78">
        <v>5.28</v>
      </c>
      <c r="S235" s="203" t="e">
        <f>IF(AND(K235="Seznanjanje z IO",#REF!= 2), 0.5)</f>
        <v>#REF!</v>
      </c>
      <c r="T235" s="203" t="e">
        <f>IF(AND(K235="Seznanjanje z IO",#REF!= 0.5), 0.17)</f>
        <v>#REF!</v>
      </c>
      <c r="U235" s="176" t="e">
        <f t="shared" si="3"/>
        <v>#REF!</v>
      </c>
      <c r="V235" s="205" t="e">
        <f>IF(OR(S235=0.5, T235=0.17),(((R235*U235)+#REF!)*#REF!)*#REF!,0)</f>
        <v>#REF!</v>
      </c>
      <c r="W235" s="205" t="e">
        <f>IF(V235=0, 0,#REF!- V235)</f>
        <v>#REF!</v>
      </c>
      <c r="X235" s="210" t="e">
        <f>IF(W235=0, "-",W235/#REF!)</f>
        <v>#REF!</v>
      </c>
      <c r="Y235" s="205" t="e">
        <f>IF(V235=0,#REF!, V235)</f>
        <v>#REF!</v>
      </c>
      <c r="Z235" s="273"/>
      <c r="AA235" s="269" t="str">
        <f>IF(AC235=1, (Z235/#REF!), "-")</f>
        <v>-</v>
      </c>
      <c r="AB235" s="258"/>
      <c r="AC235" s="250"/>
      <c r="AD235" s="233">
        <v>0.8</v>
      </c>
      <c r="AE235" s="65"/>
      <c r="AF235" s="65"/>
    </row>
    <row r="236" spans="1:32" s="11" customFormat="1" ht="12" customHeight="1">
      <c r="A236" s="294"/>
      <c r="B236" s="301"/>
      <c r="C236" s="301"/>
      <c r="D236" s="301"/>
      <c r="E236" s="258"/>
      <c r="F236" s="258"/>
      <c r="G236" s="258"/>
      <c r="H236" s="301"/>
      <c r="I236" s="306"/>
      <c r="J236" s="20" t="s">
        <v>408</v>
      </c>
      <c r="K236" s="127" t="s">
        <v>455</v>
      </c>
      <c r="L236" s="17">
        <v>4</v>
      </c>
      <c r="M236" s="296"/>
      <c r="N236" s="310"/>
      <c r="O236" s="109">
        <v>647</v>
      </c>
      <c r="P236" s="142">
        <v>1</v>
      </c>
      <c r="Q236" s="38" t="s">
        <v>9</v>
      </c>
      <c r="R236" s="78">
        <v>5.28</v>
      </c>
      <c r="S236" s="203" t="e">
        <f>IF(AND(K236="Seznanjanje z IO",#REF!= 2), 0.5)</f>
        <v>#REF!</v>
      </c>
      <c r="T236" s="203" t="e">
        <f>IF(AND(K236="Seznanjanje z IO",#REF!= 0.5), 0.17)</f>
        <v>#REF!</v>
      </c>
      <c r="U236" s="176" t="e">
        <f t="shared" si="3"/>
        <v>#REF!</v>
      </c>
      <c r="V236" s="205" t="e">
        <f>IF(OR(S236=0.5, T236=0.17),(((R236*U236)+#REF!)*#REF!)*#REF!,0)</f>
        <v>#REF!</v>
      </c>
      <c r="W236" s="205" t="e">
        <f>IF(V236=0, 0,#REF!- V236)</f>
        <v>#REF!</v>
      </c>
      <c r="X236" s="210" t="e">
        <f>IF(W236=0, "-",W236/#REF!)</f>
        <v>#REF!</v>
      </c>
      <c r="Y236" s="205" t="e">
        <f>IF(V236=0,#REF!, V236)</f>
        <v>#REF!</v>
      </c>
      <c r="Z236" s="273"/>
      <c r="AA236" s="269" t="str">
        <f>IF(AC236=1, (Z236/#REF!), "-")</f>
        <v>-</v>
      </c>
      <c r="AB236" s="258"/>
      <c r="AC236" s="250"/>
      <c r="AD236" s="233">
        <v>0.8</v>
      </c>
      <c r="AE236" s="65"/>
      <c r="AF236" s="65"/>
    </row>
    <row r="237" spans="1:32" s="11" customFormat="1" ht="12" customHeight="1">
      <c r="A237" s="294"/>
      <c r="B237" s="316"/>
      <c r="C237" s="300"/>
      <c r="D237" s="300"/>
      <c r="E237" s="258"/>
      <c r="F237" s="258"/>
      <c r="G237" s="258"/>
      <c r="H237" s="308"/>
      <c r="I237" s="307"/>
      <c r="J237" s="20" t="s">
        <v>409</v>
      </c>
      <c r="K237" s="127" t="s">
        <v>246</v>
      </c>
      <c r="L237" s="17">
        <v>6</v>
      </c>
      <c r="M237" s="296"/>
      <c r="N237" s="310"/>
      <c r="O237" s="109">
        <v>647</v>
      </c>
      <c r="P237" s="142">
        <v>1</v>
      </c>
      <c r="Q237" s="38" t="s">
        <v>9</v>
      </c>
      <c r="R237" s="78">
        <v>5.28</v>
      </c>
      <c r="S237" s="203" t="e">
        <f>IF(AND(K237="Seznanjanje z IO",#REF!= 2), 0.5)</f>
        <v>#REF!</v>
      </c>
      <c r="T237" s="203" t="e">
        <f>IF(AND(K237="Seznanjanje z IO",#REF!= 0.5), 0.17)</f>
        <v>#REF!</v>
      </c>
      <c r="U237" s="176" t="e">
        <f t="shared" si="3"/>
        <v>#REF!</v>
      </c>
      <c r="V237" s="205" t="e">
        <f>IF(OR(S237=0.5, T237=0.17),(((R237*U237)+#REF!)*#REF!)*#REF!,0)</f>
        <v>#REF!</v>
      </c>
      <c r="W237" s="205" t="e">
        <f>IF(V237=0, 0,#REF!- V237)</f>
        <v>#REF!</v>
      </c>
      <c r="X237" s="210" t="e">
        <f>IF(W237=0, "-",W237/#REF!)</f>
        <v>#REF!</v>
      </c>
      <c r="Y237" s="205" t="e">
        <f>IF(V237=0,#REF!, V237)</f>
        <v>#REF!</v>
      </c>
      <c r="Z237" s="273"/>
      <c r="AA237" s="269" t="str">
        <f>IF(AC237=1, (Z237/#REF!), "-")</f>
        <v>-</v>
      </c>
      <c r="AB237" s="258"/>
      <c r="AC237" s="250"/>
      <c r="AD237" s="233">
        <v>0.8</v>
      </c>
      <c r="AE237" s="65"/>
      <c r="AF237" s="65"/>
    </row>
    <row r="238" spans="1:32" s="11" customFormat="1" ht="12" customHeight="1" thickBot="1">
      <c r="A238" s="294"/>
      <c r="B238" s="316"/>
      <c r="C238" s="300"/>
      <c r="D238" s="300"/>
      <c r="E238" s="261"/>
      <c r="F238" s="261"/>
      <c r="G238" s="261"/>
      <c r="H238" s="308"/>
      <c r="I238" s="307"/>
      <c r="J238" s="63" t="s">
        <v>411</v>
      </c>
      <c r="K238" s="56" t="s">
        <v>445</v>
      </c>
      <c r="L238" s="229" t="s">
        <v>1066</v>
      </c>
      <c r="M238" s="296"/>
      <c r="N238" s="311"/>
      <c r="O238" s="109">
        <v>647</v>
      </c>
      <c r="P238" s="143">
        <v>1</v>
      </c>
      <c r="Q238" s="38" t="s">
        <v>9</v>
      </c>
      <c r="R238" s="65">
        <v>5.28</v>
      </c>
      <c r="S238" s="203" t="e">
        <f>IF(AND(K238="Seznanjanje z IO",#REF!= 2), 0.5)</f>
        <v>#REF!</v>
      </c>
      <c r="T238" s="203" t="e">
        <f>IF(AND(K238="Seznanjanje z IO",#REF!= 0.5), 0.17)</f>
        <v>#REF!</v>
      </c>
      <c r="U238" s="176" t="e">
        <f t="shared" si="3"/>
        <v>#REF!</v>
      </c>
      <c r="V238" s="205" t="e">
        <f>IF(OR(S238=0.5, T238=0.17),(((R238*U238)+#REF!)*#REF!)*#REF!,0)</f>
        <v>#REF!</v>
      </c>
      <c r="W238" s="205" t="e">
        <f>IF(V238=0, 0,#REF!- V238)</f>
        <v>#REF!</v>
      </c>
      <c r="X238" s="210" t="e">
        <f>IF(W238=0, "-",W238/#REF!)</f>
        <v>#REF!</v>
      </c>
      <c r="Y238" s="205" t="e">
        <f>IF(V238=0,#REF!, V238)</f>
        <v>#REF!</v>
      </c>
      <c r="Z238" s="274"/>
      <c r="AA238" s="270" t="str">
        <f>IF(AC238=1, (Z238/#REF!), "-")</f>
        <v>-</v>
      </c>
      <c r="AB238" s="261"/>
      <c r="AC238" s="251"/>
      <c r="AD238" s="234">
        <v>0.8</v>
      </c>
      <c r="AE238" s="231"/>
      <c r="AF238" s="231"/>
    </row>
    <row r="239" spans="1:32" s="11" customFormat="1" ht="12" customHeight="1" thickTop="1" thickBot="1">
      <c r="A239" s="293" t="s">
        <v>967</v>
      </c>
      <c r="B239" s="299"/>
      <c r="C239" s="299" t="s">
        <v>460</v>
      </c>
      <c r="D239" s="299" t="s">
        <v>87</v>
      </c>
      <c r="E239" s="254" t="s">
        <v>971</v>
      </c>
      <c r="F239" s="254" t="s">
        <v>972</v>
      </c>
      <c r="G239" s="254" t="s">
        <v>414</v>
      </c>
      <c r="H239" s="299" t="s">
        <v>462</v>
      </c>
      <c r="I239" s="305">
        <v>7</v>
      </c>
      <c r="J239" s="58" t="s">
        <v>416</v>
      </c>
      <c r="K239" s="59" t="s">
        <v>7</v>
      </c>
      <c r="L239" s="228">
        <v>1</v>
      </c>
      <c r="M239" s="334" t="s">
        <v>464</v>
      </c>
      <c r="N239" s="309" t="s">
        <v>988</v>
      </c>
      <c r="O239" s="51">
        <v>5285</v>
      </c>
      <c r="P239" s="141">
        <v>1</v>
      </c>
      <c r="Q239" s="31" t="s">
        <v>9</v>
      </c>
      <c r="R239" s="34">
        <v>5.28</v>
      </c>
      <c r="S239" s="203" t="e">
        <f>IF(AND(K239="Seznanjanje z IO",#REF!= 2), 0.5)</f>
        <v>#REF!</v>
      </c>
      <c r="T239" s="203" t="e">
        <f>IF(AND(K239="Seznanjanje z IO",#REF!= 0.5), 0.17)</f>
        <v>#REF!</v>
      </c>
      <c r="U239" s="176" t="e">
        <f t="shared" si="3"/>
        <v>#REF!</v>
      </c>
      <c r="V239" s="205" t="e">
        <f>IF(OR(S239=0.5, T239=0.17),(((R239*U239)+#REF!)*#REF!)*#REF!,0)</f>
        <v>#REF!</v>
      </c>
      <c r="W239" s="205" t="e">
        <f>IF(V239=0, 0,#REF!- V239)</f>
        <v>#REF!</v>
      </c>
      <c r="X239" s="210" t="e">
        <f>IF(W239=0, "-",W239/#REF!)</f>
        <v>#REF!</v>
      </c>
      <c r="Y239" s="205" t="e">
        <f>IF(V239=0,#REF!, V239)</f>
        <v>#REF!</v>
      </c>
      <c r="Z239" s="272" t="e">
        <f>SUM(Y239:Y242)</f>
        <v>#REF!</v>
      </c>
      <c r="AA239" s="268" t="str">
        <f>IF(AC239=1, (Z239/#REF!), "-")</f>
        <v>-</v>
      </c>
      <c r="AB239" s="254" t="s">
        <v>414</v>
      </c>
      <c r="AC239" s="249"/>
      <c r="AD239" s="232">
        <v>0.5</v>
      </c>
      <c r="AE239" s="53">
        <v>104433.57600000002</v>
      </c>
      <c r="AF239" s="53">
        <v>52216.788000000008</v>
      </c>
    </row>
    <row r="240" spans="1:32" s="11" customFormat="1" ht="12" customHeight="1" thickTop="1" thickBot="1">
      <c r="A240" s="294"/>
      <c r="B240" s="301"/>
      <c r="C240" s="301"/>
      <c r="D240" s="301"/>
      <c r="E240" s="255"/>
      <c r="F240" s="255"/>
      <c r="G240" s="255"/>
      <c r="H240" s="301"/>
      <c r="I240" s="306"/>
      <c r="J240" s="17" t="s">
        <v>418</v>
      </c>
      <c r="K240" s="62" t="s">
        <v>428</v>
      </c>
      <c r="L240" s="17">
        <v>4</v>
      </c>
      <c r="M240" s="335"/>
      <c r="N240" s="310"/>
      <c r="O240" s="51">
        <v>5285</v>
      </c>
      <c r="P240" s="142">
        <v>1</v>
      </c>
      <c r="Q240" s="38" t="s">
        <v>9</v>
      </c>
      <c r="R240" s="78">
        <v>5.28</v>
      </c>
      <c r="S240" s="203" t="e">
        <f>IF(AND(K240="Seznanjanje z IO",#REF!= 2), 0.5)</f>
        <v>#REF!</v>
      </c>
      <c r="T240" s="203" t="e">
        <f>IF(AND(K240="Seznanjanje z IO",#REF!= 0.5), 0.17)</f>
        <v>#REF!</v>
      </c>
      <c r="U240" s="176" t="e">
        <f t="shared" si="3"/>
        <v>#REF!</v>
      </c>
      <c r="V240" s="205" t="e">
        <f>IF(OR(S240=0.5, T240=0.17),(((R240*U240)+#REF!)*#REF!)*#REF!,0)</f>
        <v>#REF!</v>
      </c>
      <c r="W240" s="205" t="e">
        <f>IF(V240=0, 0,#REF!- V240)</f>
        <v>#REF!</v>
      </c>
      <c r="X240" s="210" t="e">
        <f>IF(W240=0, "-",W240/#REF!)</f>
        <v>#REF!</v>
      </c>
      <c r="Y240" s="205" t="e">
        <f>IF(V240=0,#REF!, V240)</f>
        <v>#REF!</v>
      </c>
      <c r="Z240" s="273"/>
      <c r="AA240" s="269" t="str">
        <f>IF(AC240=1, (Z240/#REF!), "-")</f>
        <v>-</v>
      </c>
      <c r="AB240" s="255"/>
      <c r="AC240" s="250"/>
      <c r="AD240" s="233">
        <v>0.5</v>
      </c>
      <c r="AE240" s="65"/>
      <c r="AF240" s="65"/>
    </row>
    <row r="241" spans="1:32" s="11" customFormat="1" ht="12" customHeight="1" thickTop="1" thickBot="1">
      <c r="A241" s="294"/>
      <c r="B241" s="301"/>
      <c r="C241" s="301"/>
      <c r="D241" s="301"/>
      <c r="E241" s="255"/>
      <c r="F241" s="255"/>
      <c r="G241" s="255"/>
      <c r="H241" s="301"/>
      <c r="I241" s="306"/>
      <c r="J241" s="20" t="s">
        <v>419</v>
      </c>
      <c r="K241" s="83" t="s">
        <v>467</v>
      </c>
      <c r="L241" s="17" t="s">
        <v>1066</v>
      </c>
      <c r="M241" s="335"/>
      <c r="N241" s="310"/>
      <c r="O241" s="51">
        <v>5285</v>
      </c>
      <c r="P241" s="142">
        <v>1</v>
      </c>
      <c r="Q241" s="38" t="s">
        <v>9</v>
      </c>
      <c r="R241" s="78">
        <v>5.28</v>
      </c>
      <c r="S241" s="203" t="e">
        <f>IF(AND(K241="Seznanjanje z IO",#REF!= 2), 0.5)</f>
        <v>#REF!</v>
      </c>
      <c r="T241" s="203" t="e">
        <f>IF(AND(K241="Seznanjanje z IO",#REF!= 0.5), 0.17)</f>
        <v>#REF!</v>
      </c>
      <c r="U241" s="176" t="e">
        <f t="shared" si="3"/>
        <v>#REF!</v>
      </c>
      <c r="V241" s="205" t="e">
        <f>IF(OR(S241=0.5, T241=0.17),(((R241*U241)+#REF!)*#REF!)*#REF!,0)</f>
        <v>#REF!</v>
      </c>
      <c r="W241" s="205" t="e">
        <f>IF(V241=0, 0,#REF!- V241)</f>
        <v>#REF!</v>
      </c>
      <c r="X241" s="210" t="e">
        <f>IF(W241=0, "-",W241/#REF!)</f>
        <v>#REF!</v>
      </c>
      <c r="Y241" s="205" t="e">
        <f>IF(V241=0,#REF!, V241)</f>
        <v>#REF!</v>
      </c>
      <c r="Z241" s="273"/>
      <c r="AA241" s="269" t="str">
        <f>IF(AC241=1, (Z241/#REF!), "-")</f>
        <v>-</v>
      </c>
      <c r="AB241" s="255"/>
      <c r="AC241" s="250"/>
      <c r="AD241" s="238">
        <v>0.5</v>
      </c>
      <c r="AE241" s="65"/>
      <c r="AF241" s="65"/>
    </row>
    <row r="242" spans="1:32" s="11" customFormat="1" ht="12" customHeight="1" thickTop="1" thickBot="1">
      <c r="A242" s="294"/>
      <c r="B242" s="316"/>
      <c r="C242" s="300"/>
      <c r="D242" s="300"/>
      <c r="E242" s="256"/>
      <c r="F242" s="256"/>
      <c r="G242" s="256"/>
      <c r="H242" s="308"/>
      <c r="I242" s="307"/>
      <c r="J242" s="47" t="s">
        <v>421</v>
      </c>
      <c r="K242" s="75" t="s">
        <v>469</v>
      </c>
      <c r="L242" s="229" t="s">
        <v>1066</v>
      </c>
      <c r="M242" s="336"/>
      <c r="N242" s="311"/>
      <c r="O242" s="51">
        <v>5285</v>
      </c>
      <c r="P242" s="143">
        <v>1</v>
      </c>
      <c r="Q242" s="38" t="s">
        <v>9</v>
      </c>
      <c r="R242" s="65">
        <v>5.28</v>
      </c>
      <c r="S242" s="203" t="e">
        <f>IF(AND(K242="Seznanjanje z IO",#REF!= 2), 0.5)</f>
        <v>#REF!</v>
      </c>
      <c r="T242" s="203" t="e">
        <f>IF(AND(K242="Seznanjanje z IO",#REF!= 0.5), 0.17)</f>
        <v>#REF!</v>
      </c>
      <c r="U242" s="176" t="e">
        <f t="shared" si="3"/>
        <v>#REF!</v>
      </c>
      <c r="V242" s="205" t="e">
        <f>IF(OR(S242=0.5, T242=0.17),(((R242*U242)+#REF!)*#REF!)*#REF!,0)</f>
        <v>#REF!</v>
      </c>
      <c r="W242" s="205" t="e">
        <f>IF(V242=0, 0,#REF!- V242)</f>
        <v>#REF!</v>
      </c>
      <c r="X242" s="210" t="e">
        <f>IF(W242=0, "-",W242/#REF!)</f>
        <v>#REF!</v>
      </c>
      <c r="Y242" s="205" t="e">
        <f>IF(V242=0,#REF!, V242)</f>
        <v>#REF!</v>
      </c>
      <c r="Z242" s="274"/>
      <c r="AA242" s="270" t="str">
        <f>IF(AC242=1, (Z242/#REF!), "-")</f>
        <v>-</v>
      </c>
      <c r="AB242" s="256"/>
      <c r="AC242" s="251"/>
      <c r="AD242" s="234">
        <v>0.5</v>
      </c>
      <c r="AE242" s="231"/>
      <c r="AF242" s="231"/>
    </row>
    <row r="243" spans="1:32" s="11" customFormat="1" ht="12" customHeight="1" thickTop="1" thickBot="1">
      <c r="A243" s="293" t="s">
        <v>967</v>
      </c>
      <c r="B243" s="337"/>
      <c r="C243" s="299" t="s">
        <v>470</v>
      </c>
      <c r="D243" s="299" t="s">
        <v>471</v>
      </c>
      <c r="E243" s="254" t="s">
        <v>971</v>
      </c>
      <c r="F243" s="254" t="s">
        <v>972</v>
      </c>
      <c r="G243" s="254" t="s">
        <v>424</v>
      </c>
      <c r="H243" s="299" t="s">
        <v>473</v>
      </c>
      <c r="I243" s="305">
        <v>6</v>
      </c>
      <c r="J243" s="18" t="s">
        <v>892</v>
      </c>
      <c r="K243" s="61" t="s">
        <v>7</v>
      </c>
      <c r="L243" s="228">
        <v>1</v>
      </c>
      <c r="M243" s="295" t="s">
        <v>475</v>
      </c>
      <c r="N243" s="309"/>
      <c r="O243" s="51">
        <v>6980</v>
      </c>
      <c r="P243" s="141">
        <v>1</v>
      </c>
      <c r="Q243" s="52" t="s">
        <v>9</v>
      </c>
      <c r="R243" s="34">
        <v>9.3699999999999992</v>
      </c>
      <c r="S243" s="203" t="e">
        <f>IF(AND(K243="Seznanjanje z IO",#REF!= 2), 0.5)</f>
        <v>#REF!</v>
      </c>
      <c r="T243" s="203" t="e">
        <f>IF(AND(K243="Seznanjanje z IO",#REF!= 0.5), 0.17)</f>
        <v>#REF!</v>
      </c>
      <c r="U243" s="176" t="e">
        <f t="shared" si="3"/>
        <v>#REF!</v>
      </c>
      <c r="V243" s="205" t="e">
        <f>IF(OR(S243=0.5, T243=0.17),(((R243*U243)+#REF!)*#REF!)*#REF!,0)</f>
        <v>#REF!</v>
      </c>
      <c r="W243" s="205" t="e">
        <f>IF(V243=0, 0,#REF!- V243)</f>
        <v>#REF!</v>
      </c>
      <c r="X243" s="210" t="e">
        <f>IF(W243=0, "-",W243/#REF!)</f>
        <v>#REF!</v>
      </c>
      <c r="Y243" s="205" t="e">
        <f>IF(V243=0,#REF!, V243)</f>
        <v>#REF!</v>
      </c>
      <c r="Z243" s="272" t="e">
        <f>SUM(Y243:Y248)</f>
        <v>#REF!</v>
      </c>
      <c r="AA243" s="268" t="e">
        <f>IF(AC243=1, (Z243/#REF!), "-")</f>
        <v>#REF!</v>
      </c>
      <c r="AB243" s="254" t="s">
        <v>424</v>
      </c>
      <c r="AC243" s="249">
        <v>1</v>
      </c>
      <c r="AD243" s="232">
        <v>0.75</v>
      </c>
      <c r="AE243" s="53">
        <v>265364.24400000001</v>
      </c>
      <c r="AF243" s="53">
        <v>199023.18299999996</v>
      </c>
    </row>
    <row r="244" spans="1:32" s="11" customFormat="1" ht="12" customHeight="1" thickTop="1" thickBot="1">
      <c r="A244" s="294"/>
      <c r="B244" s="338"/>
      <c r="C244" s="301"/>
      <c r="D244" s="301"/>
      <c r="E244" s="255"/>
      <c r="F244" s="255"/>
      <c r="G244" s="255"/>
      <c r="H244" s="301"/>
      <c r="I244" s="306"/>
      <c r="J244" s="20" t="s">
        <v>427</v>
      </c>
      <c r="K244" s="66" t="s">
        <v>147</v>
      </c>
      <c r="L244" s="17">
        <v>4</v>
      </c>
      <c r="M244" s="296"/>
      <c r="N244" s="310"/>
      <c r="O244" s="51">
        <v>6980</v>
      </c>
      <c r="P244" s="142">
        <v>1</v>
      </c>
      <c r="Q244" s="110" t="s">
        <v>9</v>
      </c>
      <c r="R244" s="40">
        <v>9.3699999999999992</v>
      </c>
      <c r="S244" s="203" t="e">
        <f>IF(AND(K244="Seznanjanje z IO",#REF!= 2), 0.5)</f>
        <v>#REF!</v>
      </c>
      <c r="T244" s="203" t="e">
        <f>IF(AND(K244="Seznanjanje z IO",#REF!= 0.5), 0.17)</f>
        <v>#REF!</v>
      </c>
      <c r="U244" s="176" t="e">
        <f t="shared" si="3"/>
        <v>#REF!</v>
      </c>
      <c r="V244" s="205" t="e">
        <f>IF(OR(S244=0.5, T244=0.17),(((R244*U244)+#REF!)*#REF!)*#REF!,0)</f>
        <v>#REF!</v>
      </c>
      <c r="W244" s="205" t="e">
        <f>IF(V244=0, 0,#REF!- V244)</f>
        <v>#REF!</v>
      </c>
      <c r="X244" s="210" t="e">
        <f>IF(W244=0, "-",W244/#REF!)</f>
        <v>#REF!</v>
      </c>
      <c r="Y244" s="205" t="e">
        <f>IF(V244=0,#REF!, V244)</f>
        <v>#REF!</v>
      </c>
      <c r="Z244" s="273"/>
      <c r="AA244" s="269" t="str">
        <f>IF(AC244=1, (Z244/#REF!), "-")</f>
        <v>-</v>
      </c>
      <c r="AB244" s="255"/>
      <c r="AC244" s="250"/>
      <c r="AD244" s="233">
        <v>0.75</v>
      </c>
      <c r="AE244" s="65"/>
      <c r="AF244" s="65"/>
    </row>
    <row r="245" spans="1:32" s="11" customFormat="1" ht="12" customHeight="1" thickTop="1" thickBot="1">
      <c r="A245" s="294"/>
      <c r="B245" s="338"/>
      <c r="C245" s="301"/>
      <c r="D245" s="301"/>
      <c r="E245" s="255"/>
      <c r="F245" s="255"/>
      <c r="G245" s="255"/>
      <c r="H245" s="301"/>
      <c r="I245" s="306"/>
      <c r="J245" s="20" t="s">
        <v>429</v>
      </c>
      <c r="K245" s="127" t="s">
        <v>246</v>
      </c>
      <c r="L245" s="17">
        <v>6</v>
      </c>
      <c r="M245" s="296"/>
      <c r="N245" s="310"/>
      <c r="O245" s="51">
        <v>6980</v>
      </c>
      <c r="P245" s="142">
        <v>1</v>
      </c>
      <c r="Q245" s="38" t="s">
        <v>1</v>
      </c>
      <c r="R245" s="40">
        <v>9.3699999999999992</v>
      </c>
      <c r="S245" s="203" t="e">
        <f>IF(AND(K245="Seznanjanje z IO",#REF!= 2), 0.5)</f>
        <v>#REF!</v>
      </c>
      <c r="T245" s="203" t="e">
        <f>IF(AND(K245="Seznanjanje z IO",#REF!= 0.5), 0.17)</f>
        <v>#REF!</v>
      </c>
      <c r="U245" s="176" t="e">
        <f t="shared" si="3"/>
        <v>#REF!</v>
      </c>
      <c r="V245" s="205" t="e">
        <f>IF(OR(S245=0.5, T245=0.17),(((R245*U245)+#REF!)*#REF!)*#REF!,0)</f>
        <v>#REF!</v>
      </c>
      <c r="W245" s="205" t="e">
        <f>IF(V245=0, 0,#REF!- V245)</f>
        <v>#REF!</v>
      </c>
      <c r="X245" s="210" t="e">
        <f>IF(W245=0, "-",W245/#REF!)</f>
        <v>#REF!</v>
      </c>
      <c r="Y245" s="205" t="e">
        <f>IF(V245=0,#REF!, V245)</f>
        <v>#REF!</v>
      </c>
      <c r="Z245" s="273"/>
      <c r="AA245" s="269" t="str">
        <f>IF(AC245=1, (Z245/#REF!), "-")</f>
        <v>-</v>
      </c>
      <c r="AB245" s="255"/>
      <c r="AC245" s="250"/>
      <c r="AD245" s="233">
        <v>0.75</v>
      </c>
      <c r="AE245" s="65"/>
      <c r="AF245" s="65"/>
    </row>
    <row r="246" spans="1:32" s="11" customFormat="1" ht="12" customHeight="1" thickTop="1" thickBot="1">
      <c r="A246" s="294"/>
      <c r="B246" s="338"/>
      <c r="C246" s="301"/>
      <c r="D246" s="301"/>
      <c r="E246" s="255"/>
      <c r="F246" s="255"/>
      <c r="G246" s="255"/>
      <c r="H246" s="301"/>
      <c r="I246" s="306"/>
      <c r="J246" s="20" t="s">
        <v>431</v>
      </c>
      <c r="K246" s="56" t="s">
        <v>479</v>
      </c>
      <c r="L246" s="17">
        <v>5</v>
      </c>
      <c r="M246" s="296"/>
      <c r="N246" s="310"/>
      <c r="O246" s="51">
        <v>6980</v>
      </c>
      <c r="P246" s="142">
        <v>1</v>
      </c>
      <c r="Q246" s="38" t="s">
        <v>9</v>
      </c>
      <c r="R246" s="78">
        <v>9.3699999999999992</v>
      </c>
      <c r="S246" s="203" t="e">
        <f>IF(AND(K246="Seznanjanje z IO",#REF!= 2), 0.5)</f>
        <v>#REF!</v>
      </c>
      <c r="T246" s="203" t="e">
        <f>IF(AND(K246="Seznanjanje z IO",#REF!= 0.5), 0.17)</f>
        <v>#REF!</v>
      </c>
      <c r="U246" s="176" t="e">
        <f t="shared" si="3"/>
        <v>#REF!</v>
      </c>
      <c r="V246" s="205" t="e">
        <f>IF(OR(S246=0.5, T246=0.17),(((R246*U246)+#REF!)*#REF!)*#REF!,0)</f>
        <v>#REF!</v>
      </c>
      <c r="W246" s="205" t="e">
        <f>IF(V246=0, 0,#REF!- V246)</f>
        <v>#REF!</v>
      </c>
      <c r="X246" s="210" t="e">
        <f>IF(W246=0, "-",W246/#REF!)</f>
        <v>#REF!</v>
      </c>
      <c r="Y246" s="205" t="e">
        <f>IF(V246=0,#REF!, V246)</f>
        <v>#REF!</v>
      </c>
      <c r="Z246" s="273"/>
      <c r="AA246" s="269" t="str">
        <f>IF(AC246=1, (Z246/#REF!), "-")</f>
        <v>-</v>
      </c>
      <c r="AB246" s="255"/>
      <c r="AC246" s="250"/>
      <c r="AD246" s="233">
        <v>0.75</v>
      </c>
      <c r="AE246" s="65"/>
      <c r="AF246" s="65"/>
    </row>
    <row r="247" spans="1:32" s="11" customFormat="1" ht="12" customHeight="1" thickTop="1" thickBot="1">
      <c r="A247" s="294"/>
      <c r="B247" s="346"/>
      <c r="C247" s="300"/>
      <c r="D247" s="300"/>
      <c r="E247" s="256"/>
      <c r="F247" s="256"/>
      <c r="G247" s="256"/>
      <c r="H247" s="308"/>
      <c r="I247" s="307"/>
      <c r="J247" s="19" t="s">
        <v>433</v>
      </c>
      <c r="K247" s="55" t="s">
        <v>235</v>
      </c>
      <c r="L247" s="17">
        <v>9</v>
      </c>
      <c r="M247" s="296"/>
      <c r="N247" s="310"/>
      <c r="O247" s="51">
        <v>6980</v>
      </c>
      <c r="P247" s="142">
        <v>1</v>
      </c>
      <c r="Q247" s="38" t="s">
        <v>9</v>
      </c>
      <c r="R247" s="40">
        <v>9.3699999999999992</v>
      </c>
      <c r="S247" s="203" t="e">
        <f>IF(AND(K247="Seznanjanje z IO",#REF!= 2), 0.5)</f>
        <v>#REF!</v>
      </c>
      <c r="T247" s="203" t="e">
        <f>IF(AND(K247="Seznanjanje z IO",#REF!= 0.5), 0.17)</f>
        <v>#REF!</v>
      </c>
      <c r="U247" s="176" t="e">
        <f t="shared" si="3"/>
        <v>#REF!</v>
      </c>
      <c r="V247" s="205" t="e">
        <f>IF(OR(S247=0.5, T247=0.17),(((R247*U247)+#REF!)*#REF!)*#REF!,0)</f>
        <v>#REF!</v>
      </c>
      <c r="W247" s="205" t="e">
        <f>IF(V247=0, 0,#REF!- V247)</f>
        <v>#REF!</v>
      </c>
      <c r="X247" s="210" t="e">
        <f>IF(W247=0, "-",W247/#REF!)</f>
        <v>#REF!</v>
      </c>
      <c r="Y247" s="205" t="e">
        <f>IF(V247=0,#REF!, V247)</f>
        <v>#REF!</v>
      </c>
      <c r="Z247" s="273"/>
      <c r="AA247" s="269" t="str">
        <f>IF(AC247=1, (Z247/#REF!), "-")</f>
        <v>-</v>
      </c>
      <c r="AB247" s="256"/>
      <c r="AC247" s="250"/>
      <c r="AD247" s="233">
        <v>0.75</v>
      </c>
      <c r="AE247" s="65"/>
      <c r="AF247" s="65"/>
    </row>
    <row r="248" spans="1:32" s="11" customFormat="1" ht="12" customHeight="1" thickTop="1" thickBot="1">
      <c r="A248" s="294"/>
      <c r="B248" s="347"/>
      <c r="C248" s="320"/>
      <c r="D248" s="348"/>
      <c r="E248" s="271"/>
      <c r="F248" s="271"/>
      <c r="G248" s="271"/>
      <c r="H248" s="341"/>
      <c r="I248" s="342"/>
      <c r="J248" s="47" t="s">
        <v>434</v>
      </c>
      <c r="K248" s="75" t="s">
        <v>481</v>
      </c>
      <c r="L248" s="229" t="s">
        <v>1066</v>
      </c>
      <c r="M248" s="312"/>
      <c r="N248" s="311"/>
      <c r="O248" s="51">
        <v>6980</v>
      </c>
      <c r="P248" s="143">
        <v>1</v>
      </c>
      <c r="Q248" s="38" t="s">
        <v>9</v>
      </c>
      <c r="R248" s="78">
        <v>9.3699999999999992</v>
      </c>
      <c r="S248" s="203" t="e">
        <f>IF(AND(K248="Seznanjanje z IO",#REF!= 2), 0.5)</f>
        <v>#REF!</v>
      </c>
      <c r="T248" s="203" t="e">
        <f>IF(AND(K248="Seznanjanje z IO",#REF!= 0.5), 0.17)</f>
        <v>#REF!</v>
      </c>
      <c r="U248" s="176" t="e">
        <f t="shared" si="3"/>
        <v>#REF!</v>
      </c>
      <c r="V248" s="205" t="e">
        <f>IF(OR(S248=0.5, T248=0.17),(((R248*U248)+#REF!)*#REF!)*#REF!,0)</f>
        <v>#REF!</v>
      </c>
      <c r="W248" s="205" t="e">
        <f>IF(V248=0, 0,#REF!- V248)</f>
        <v>#REF!</v>
      </c>
      <c r="X248" s="210" t="e">
        <f>IF(W248=0, "-",W248/#REF!)</f>
        <v>#REF!</v>
      </c>
      <c r="Y248" s="205" t="e">
        <f>IF(V248=0,#REF!, V248)</f>
        <v>#REF!</v>
      </c>
      <c r="Z248" s="274"/>
      <c r="AA248" s="270" t="str">
        <f>IF(AC248=1, (Z248/#REF!), "-")</f>
        <v>-</v>
      </c>
      <c r="AB248" s="271"/>
      <c r="AC248" s="251"/>
      <c r="AD248" s="234">
        <v>0.75</v>
      </c>
      <c r="AE248" s="231"/>
      <c r="AF248" s="231"/>
    </row>
    <row r="249" spans="1:32" s="11" customFormat="1" ht="12" customHeight="1" thickTop="1">
      <c r="A249" s="293" t="s">
        <v>967</v>
      </c>
      <c r="B249" s="337"/>
      <c r="C249" s="253" t="s">
        <v>482</v>
      </c>
      <c r="D249" s="337"/>
      <c r="E249" s="254" t="s">
        <v>971</v>
      </c>
      <c r="F249" s="254" t="s">
        <v>972</v>
      </c>
      <c r="G249" s="254" t="s">
        <v>439</v>
      </c>
      <c r="H249" s="252" t="s">
        <v>484</v>
      </c>
      <c r="I249" s="286">
        <v>6</v>
      </c>
      <c r="J249" s="33" t="s">
        <v>893</v>
      </c>
      <c r="K249" s="50" t="s">
        <v>7</v>
      </c>
      <c r="L249" s="228">
        <v>1</v>
      </c>
      <c r="M249" s="296" t="s">
        <v>486</v>
      </c>
      <c r="N249" s="253"/>
      <c r="O249" s="51">
        <v>803</v>
      </c>
      <c r="P249" s="141">
        <v>1</v>
      </c>
      <c r="Q249" s="31" t="s">
        <v>9</v>
      </c>
      <c r="R249" s="34">
        <v>5.28</v>
      </c>
      <c r="S249" s="203" t="e">
        <f>IF(AND(K249="Seznanjanje z IO",#REF!= 2), 0.5)</f>
        <v>#REF!</v>
      </c>
      <c r="T249" s="203" t="e">
        <f>IF(AND(K249="Seznanjanje z IO",#REF!= 0.5), 0.17)</f>
        <v>#REF!</v>
      </c>
      <c r="U249" s="176" t="e">
        <f t="shared" si="3"/>
        <v>#REF!</v>
      </c>
      <c r="V249" s="205" t="e">
        <f>IF(OR(S249=0.5, T249=0.17),(((R249*U249)+#REF!)*#REF!)*#REF!,0)</f>
        <v>#REF!</v>
      </c>
      <c r="W249" s="205" t="e">
        <f>IF(V249=0, 0,#REF!- V249)</f>
        <v>#REF!</v>
      </c>
      <c r="X249" s="210" t="e">
        <f>IF(W249=0, "-",W249/#REF!)</f>
        <v>#REF!</v>
      </c>
      <c r="Y249" s="205" t="e">
        <f>IF(V249=0,#REF!, V249)</f>
        <v>#REF!</v>
      </c>
      <c r="Z249" s="272" t="e">
        <f>SUM(Y249:Y251)</f>
        <v>#REF!</v>
      </c>
      <c r="AA249" s="268" t="str">
        <f>IF(AC249=1, (Z249/#REF!), "-")</f>
        <v>-</v>
      </c>
      <c r="AB249" s="254" t="s">
        <v>439</v>
      </c>
      <c r="AC249" s="249"/>
      <c r="AD249" s="235">
        <v>1</v>
      </c>
      <c r="AE249" s="53">
        <v>9266.6200000000008</v>
      </c>
      <c r="AF249" s="53">
        <v>9266.6200000000008</v>
      </c>
    </row>
    <row r="250" spans="1:32" s="11" customFormat="1" ht="12" customHeight="1">
      <c r="A250" s="294"/>
      <c r="B250" s="338"/>
      <c r="C250" s="253"/>
      <c r="D250" s="338"/>
      <c r="E250" s="255"/>
      <c r="F250" s="255"/>
      <c r="G250" s="255"/>
      <c r="H250" s="253"/>
      <c r="I250" s="287"/>
      <c r="J250" s="70" t="s">
        <v>442</v>
      </c>
      <c r="K250" s="82" t="s">
        <v>488</v>
      </c>
      <c r="L250" s="17">
        <v>4</v>
      </c>
      <c r="M250" s="296"/>
      <c r="N250" s="253"/>
      <c r="O250" s="37">
        <v>803</v>
      </c>
      <c r="P250" s="142">
        <v>1</v>
      </c>
      <c r="Q250" s="38" t="s">
        <v>9</v>
      </c>
      <c r="R250" s="78">
        <v>5.28</v>
      </c>
      <c r="S250" s="203" t="e">
        <f>IF(AND(K250="Seznanjanje z IO",#REF!= 2), 0.5)</f>
        <v>#REF!</v>
      </c>
      <c r="T250" s="203" t="e">
        <f>IF(AND(K250="Seznanjanje z IO",#REF!= 0.5), 0.17)</f>
        <v>#REF!</v>
      </c>
      <c r="U250" s="176" t="e">
        <f t="shared" si="3"/>
        <v>#REF!</v>
      </c>
      <c r="V250" s="205" t="e">
        <f>IF(OR(S250=0.5, T250=0.17),(((R250*U250)+#REF!)*#REF!)*#REF!,0)</f>
        <v>#REF!</v>
      </c>
      <c r="W250" s="205" t="e">
        <f>IF(V250=0, 0,#REF!- V250)</f>
        <v>#REF!</v>
      </c>
      <c r="X250" s="210" t="e">
        <f>IF(W250=0, "-",W250/#REF!)</f>
        <v>#REF!</v>
      </c>
      <c r="Y250" s="205" t="e">
        <f>IF(V250=0,#REF!, V250)</f>
        <v>#REF!</v>
      </c>
      <c r="Z250" s="273"/>
      <c r="AA250" s="269" t="str">
        <f>IF(AC250=1, (Z250/#REF!), "-")</f>
        <v>-</v>
      </c>
      <c r="AB250" s="255"/>
      <c r="AC250" s="250"/>
      <c r="AD250" s="236">
        <v>1</v>
      </c>
      <c r="AE250" s="65"/>
      <c r="AF250" s="65"/>
    </row>
    <row r="251" spans="1:32" s="11" customFormat="1" ht="28.5" customHeight="1" thickBot="1">
      <c r="A251" s="294"/>
      <c r="B251" s="338"/>
      <c r="C251" s="253"/>
      <c r="D251" s="338"/>
      <c r="E251" s="255"/>
      <c r="F251" s="255"/>
      <c r="G251" s="255"/>
      <c r="H251" s="259"/>
      <c r="I251" s="331"/>
      <c r="J251" s="72" t="s">
        <v>443</v>
      </c>
      <c r="K251" s="153" t="s">
        <v>490</v>
      </c>
      <c r="L251" s="229" t="s">
        <v>1066</v>
      </c>
      <c r="M251" s="296"/>
      <c r="N251" s="259"/>
      <c r="O251" s="46">
        <v>803</v>
      </c>
      <c r="P251" s="143">
        <v>1</v>
      </c>
      <c r="Q251" s="38" t="s">
        <v>9</v>
      </c>
      <c r="R251" s="65">
        <v>5.28</v>
      </c>
      <c r="S251" s="203" t="e">
        <f>IF(AND(K251="Seznanjanje z IO",#REF!= 2), 0.5)</f>
        <v>#REF!</v>
      </c>
      <c r="T251" s="203" t="e">
        <f>IF(AND(K251="Seznanjanje z IO",#REF!= 0.5), 0.17)</f>
        <v>#REF!</v>
      </c>
      <c r="U251" s="176" t="e">
        <f t="shared" si="3"/>
        <v>#REF!</v>
      </c>
      <c r="V251" s="205" t="e">
        <f>IF(OR(S251=0.5, T251=0.17),(((R251*U251)+#REF!)*#REF!)*#REF!,0)</f>
        <v>#REF!</v>
      </c>
      <c r="W251" s="205" t="e">
        <f>IF(V251=0, 0,#REF!- V251)</f>
        <v>#REF!</v>
      </c>
      <c r="X251" s="210" t="e">
        <f>IF(W251=0, "-",W251/#REF!)</f>
        <v>#REF!</v>
      </c>
      <c r="Y251" s="205" t="e">
        <f>IF(V251=0,#REF!, V251)</f>
        <v>#REF!</v>
      </c>
      <c r="Z251" s="274"/>
      <c r="AA251" s="270" t="str">
        <f>IF(AC251=1, (Z251/#REF!), "-")</f>
        <v>-</v>
      </c>
      <c r="AB251" s="255"/>
      <c r="AC251" s="251"/>
      <c r="AD251" s="237">
        <v>1</v>
      </c>
      <c r="AE251" s="231"/>
      <c r="AF251" s="231"/>
    </row>
    <row r="252" spans="1:32" s="11" customFormat="1" ht="12" customHeight="1" thickTop="1" thickBot="1">
      <c r="A252" s="293" t="s">
        <v>967</v>
      </c>
      <c r="B252" s="299" t="s">
        <v>491</v>
      </c>
      <c r="C252" s="299" t="s">
        <v>492</v>
      </c>
      <c r="D252" s="299" t="s">
        <v>87</v>
      </c>
      <c r="E252" s="254" t="s">
        <v>971</v>
      </c>
      <c r="F252" s="254" t="s">
        <v>972</v>
      </c>
      <c r="G252" s="254" t="s">
        <v>448</v>
      </c>
      <c r="H252" s="299" t="s">
        <v>494</v>
      </c>
      <c r="I252" s="305">
        <v>6</v>
      </c>
      <c r="J252" s="58" t="s">
        <v>450</v>
      </c>
      <c r="K252" s="59" t="s">
        <v>7</v>
      </c>
      <c r="L252" s="228">
        <v>1</v>
      </c>
      <c r="M252" s="295" t="s">
        <v>496</v>
      </c>
      <c r="N252" s="309" t="s">
        <v>989</v>
      </c>
      <c r="O252" s="30">
        <v>3234</v>
      </c>
      <c r="P252" s="141">
        <v>1</v>
      </c>
      <c r="Q252" s="31" t="s">
        <v>9</v>
      </c>
      <c r="R252" s="34">
        <v>5.28</v>
      </c>
      <c r="S252" s="203" t="e">
        <f>IF(AND(K252="Seznanjanje z IO",#REF!= 2), 0.5)</f>
        <v>#REF!</v>
      </c>
      <c r="T252" s="203" t="e">
        <f>IF(AND(K252="Seznanjanje z IO",#REF!= 0.5), 0.17)</f>
        <v>#REF!</v>
      </c>
      <c r="U252" s="176" t="e">
        <f t="shared" si="3"/>
        <v>#REF!</v>
      </c>
      <c r="V252" s="205" t="e">
        <f>IF(OR(S252=0.5, T252=0.17),(((R252*U252)+#REF!)*#REF!)*#REF!,0)</f>
        <v>#REF!</v>
      </c>
      <c r="W252" s="205" t="e">
        <f>IF(V252=0, 0,#REF!- V252)</f>
        <v>#REF!</v>
      </c>
      <c r="X252" s="210" t="e">
        <f>IF(W252=0, "-",W252/#REF!)</f>
        <v>#REF!</v>
      </c>
      <c r="Y252" s="205" t="e">
        <f>IF(V252=0,#REF!, V252)</f>
        <v>#REF!</v>
      </c>
      <c r="Z252" s="272" t="e">
        <f>SUM(Y252:Y256)</f>
        <v>#REF!</v>
      </c>
      <c r="AA252" s="268" t="e">
        <f>IF(AC252=1, (Z252/#REF!), "-")</f>
        <v>#REF!</v>
      </c>
      <c r="AB252" s="254" t="s">
        <v>448</v>
      </c>
      <c r="AC252" s="249">
        <v>1</v>
      </c>
      <c r="AD252" s="232">
        <v>0.5</v>
      </c>
      <c r="AE252" s="53">
        <v>70617.623999999996</v>
      </c>
      <c r="AF252" s="53">
        <v>35308.811999999998</v>
      </c>
    </row>
    <row r="253" spans="1:32" s="11" customFormat="1" ht="12" customHeight="1" thickTop="1" thickBot="1">
      <c r="A253" s="294"/>
      <c r="B253" s="301"/>
      <c r="C253" s="301"/>
      <c r="D253" s="301"/>
      <c r="E253" s="255"/>
      <c r="F253" s="255"/>
      <c r="G253" s="255"/>
      <c r="H253" s="301"/>
      <c r="I253" s="306"/>
      <c r="J253" s="17" t="s">
        <v>452</v>
      </c>
      <c r="K253" s="62" t="s">
        <v>147</v>
      </c>
      <c r="L253" s="17">
        <v>5</v>
      </c>
      <c r="M253" s="339"/>
      <c r="N253" s="310"/>
      <c r="O253" s="30">
        <v>3234</v>
      </c>
      <c r="P253" s="142">
        <v>1</v>
      </c>
      <c r="Q253" s="38" t="s">
        <v>1</v>
      </c>
      <c r="R253" s="78">
        <v>5.28</v>
      </c>
      <c r="S253" s="203" t="e">
        <f>IF(AND(K253="Seznanjanje z IO",#REF!= 2), 0.5)</f>
        <v>#REF!</v>
      </c>
      <c r="T253" s="203" t="e">
        <f>IF(AND(K253="Seznanjanje z IO",#REF!= 0.5), 0.17)</f>
        <v>#REF!</v>
      </c>
      <c r="U253" s="176" t="e">
        <f t="shared" si="3"/>
        <v>#REF!</v>
      </c>
      <c r="V253" s="205" t="e">
        <f>IF(OR(S253=0.5, T253=0.17),(((R253*U253)+#REF!)*#REF!)*#REF!,0)</f>
        <v>#REF!</v>
      </c>
      <c r="W253" s="205" t="e">
        <f>IF(V253=0, 0,#REF!- V253)</f>
        <v>#REF!</v>
      </c>
      <c r="X253" s="210" t="e">
        <f>IF(W253=0, "-",W253/#REF!)</f>
        <v>#REF!</v>
      </c>
      <c r="Y253" s="205" t="e">
        <f>IF(V253=0,#REF!, V253)</f>
        <v>#REF!</v>
      </c>
      <c r="Z253" s="273"/>
      <c r="AA253" s="269" t="str">
        <f>IF(AC253=1, (Z253/#REF!), "-")</f>
        <v>-</v>
      </c>
      <c r="AB253" s="255"/>
      <c r="AC253" s="250"/>
      <c r="AD253" s="233">
        <v>0.5</v>
      </c>
      <c r="AE253" s="65"/>
      <c r="AF253" s="65"/>
    </row>
    <row r="254" spans="1:32" s="11" customFormat="1" ht="12" customHeight="1" thickTop="1" thickBot="1">
      <c r="A254" s="294"/>
      <c r="B254" s="301"/>
      <c r="C254" s="301"/>
      <c r="D254" s="301"/>
      <c r="E254" s="255"/>
      <c r="F254" s="255"/>
      <c r="G254" s="255"/>
      <c r="H254" s="301"/>
      <c r="I254" s="306"/>
      <c r="J254" s="20" t="s">
        <v>454</v>
      </c>
      <c r="K254" s="127" t="s">
        <v>499</v>
      </c>
      <c r="L254" s="17">
        <v>6</v>
      </c>
      <c r="M254" s="339"/>
      <c r="N254" s="310"/>
      <c r="O254" s="30">
        <v>3234</v>
      </c>
      <c r="P254" s="142">
        <v>1</v>
      </c>
      <c r="Q254" s="38" t="s">
        <v>9</v>
      </c>
      <c r="R254" s="78">
        <v>5.28</v>
      </c>
      <c r="S254" s="203" t="e">
        <f>IF(AND(K254="Seznanjanje z IO",#REF!= 2), 0.5)</f>
        <v>#REF!</v>
      </c>
      <c r="T254" s="203" t="e">
        <f>IF(AND(K254="Seznanjanje z IO",#REF!= 0.5), 0.17)</f>
        <v>#REF!</v>
      </c>
      <c r="U254" s="176" t="e">
        <f t="shared" si="3"/>
        <v>#REF!</v>
      </c>
      <c r="V254" s="205" t="e">
        <f>IF(OR(S254=0.5, T254=0.17),(((R254*U254)+#REF!)*#REF!)*#REF!,0)</f>
        <v>#REF!</v>
      </c>
      <c r="W254" s="205" t="e">
        <f>IF(V254=0, 0,#REF!- V254)</f>
        <v>#REF!</v>
      </c>
      <c r="X254" s="210" t="e">
        <f>IF(W254=0, "-",W254/#REF!)</f>
        <v>#REF!</v>
      </c>
      <c r="Y254" s="205" t="e">
        <f>IF(V254=0,#REF!, V254)</f>
        <v>#REF!</v>
      </c>
      <c r="Z254" s="273"/>
      <c r="AA254" s="269" t="str">
        <f>IF(AC254=1, (Z254/#REF!), "-")</f>
        <v>-</v>
      </c>
      <c r="AB254" s="255"/>
      <c r="AC254" s="250"/>
      <c r="AD254" s="238">
        <v>0.5</v>
      </c>
      <c r="AE254" s="65"/>
      <c r="AF254" s="65"/>
    </row>
    <row r="255" spans="1:32" s="11" customFormat="1" ht="12" customHeight="1" thickTop="1" thickBot="1">
      <c r="A255" s="294"/>
      <c r="B255" s="316"/>
      <c r="C255" s="300"/>
      <c r="D255" s="300"/>
      <c r="E255" s="256"/>
      <c r="F255" s="256"/>
      <c r="G255" s="256"/>
      <c r="H255" s="308"/>
      <c r="I255" s="307"/>
      <c r="J255" s="20" t="s">
        <v>456</v>
      </c>
      <c r="K255" s="56" t="s">
        <v>501</v>
      </c>
      <c r="L255" s="17">
        <v>3</v>
      </c>
      <c r="M255" s="339"/>
      <c r="N255" s="310"/>
      <c r="O255" s="30">
        <v>3234</v>
      </c>
      <c r="P255" s="142">
        <v>1</v>
      </c>
      <c r="Q255" s="38" t="s">
        <v>9</v>
      </c>
      <c r="R255" s="78">
        <v>5.28</v>
      </c>
      <c r="S255" s="203" t="e">
        <f>IF(AND(K255="Seznanjanje z IO",#REF!= 2), 0.5)</f>
        <v>#REF!</v>
      </c>
      <c r="T255" s="203" t="e">
        <f>IF(AND(K255="Seznanjanje z IO",#REF!= 0.5), 0.17)</f>
        <v>#REF!</v>
      </c>
      <c r="U255" s="176" t="e">
        <f t="shared" si="3"/>
        <v>#REF!</v>
      </c>
      <c r="V255" s="205" t="e">
        <f>IF(OR(S255=0.5, T255=0.17),(((R255*U255)+#REF!)*#REF!)*#REF!,0)</f>
        <v>#REF!</v>
      </c>
      <c r="W255" s="205" t="e">
        <f>IF(V255=0, 0,#REF!- V255)</f>
        <v>#REF!</v>
      </c>
      <c r="X255" s="210" t="e">
        <f>IF(W255=0, "-",W255/#REF!)</f>
        <v>#REF!</v>
      </c>
      <c r="Y255" s="205" t="e">
        <f>IF(V255=0,#REF!, V255)</f>
        <v>#REF!</v>
      </c>
      <c r="Z255" s="273"/>
      <c r="AA255" s="269" t="str">
        <f>IF(AC255=1, (Z255/#REF!), "-")</f>
        <v>-</v>
      </c>
      <c r="AB255" s="256"/>
      <c r="AC255" s="250"/>
      <c r="AD255" s="233">
        <v>0.5</v>
      </c>
      <c r="AE255" s="65"/>
      <c r="AF255" s="65"/>
    </row>
    <row r="256" spans="1:32" s="11" customFormat="1" ht="12" customHeight="1" thickTop="1" thickBot="1">
      <c r="A256" s="294"/>
      <c r="B256" s="316"/>
      <c r="C256" s="300"/>
      <c r="D256" s="300"/>
      <c r="E256" s="256"/>
      <c r="F256" s="256"/>
      <c r="G256" s="256"/>
      <c r="H256" s="308"/>
      <c r="I256" s="307"/>
      <c r="J256" s="47" t="s">
        <v>458</v>
      </c>
      <c r="K256" s="75" t="s">
        <v>503</v>
      </c>
      <c r="L256" s="229" t="s">
        <v>1066</v>
      </c>
      <c r="M256" s="340"/>
      <c r="N256" s="311"/>
      <c r="O256" s="30">
        <v>3234</v>
      </c>
      <c r="P256" s="143">
        <v>1</v>
      </c>
      <c r="Q256" s="38" t="s">
        <v>9</v>
      </c>
      <c r="R256" s="65">
        <v>5.28</v>
      </c>
      <c r="S256" s="203" t="e">
        <f>IF(AND(K256="Seznanjanje z IO",#REF!= 2), 0.5)</f>
        <v>#REF!</v>
      </c>
      <c r="T256" s="203" t="e">
        <f>IF(AND(K256="Seznanjanje z IO",#REF!= 0.5), 0.17)</f>
        <v>#REF!</v>
      </c>
      <c r="U256" s="176" t="e">
        <f t="shared" si="3"/>
        <v>#REF!</v>
      </c>
      <c r="V256" s="205" t="e">
        <f>IF(OR(S256=0.5, T256=0.17),(((R256*U256)+#REF!)*#REF!)*#REF!,0)</f>
        <v>#REF!</v>
      </c>
      <c r="W256" s="205" t="e">
        <f>IF(V256=0, 0,#REF!- V256)</f>
        <v>#REF!</v>
      </c>
      <c r="X256" s="210" t="e">
        <f>IF(W256=0, "-",W256/#REF!)</f>
        <v>#REF!</v>
      </c>
      <c r="Y256" s="205" t="e">
        <f>IF(V256=0,#REF!, V256)</f>
        <v>#REF!</v>
      </c>
      <c r="Z256" s="274"/>
      <c r="AA256" s="270" t="str">
        <f>IF(AC256=1, (Z256/#REF!), "-")</f>
        <v>-</v>
      </c>
      <c r="AB256" s="256"/>
      <c r="AC256" s="251"/>
      <c r="AD256" s="234">
        <v>0.5</v>
      </c>
      <c r="AE256" s="231"/>
      <c r="AF256" s="231"/>
    </row>
    <row r="257" spans="1:32" s="11" customFormat="1" ht="12" customHeight="1" thickTop="1">
      <c r="A257" s="293" t="s">
        <v>967</v>
      </c>
      <c r="B257" s="299" t="s">
        <v>504</v>
      </c>
      <c r="C257" s="299" t="s">
        <v>505</v>
      </c>
      <c r="D257" s="299" t="s">
        <v>87</v>
      </c>
      <c r="E257" s="254" t="s">
        <v>971</v>
      </c>
      <c r="F257" s="254" t="s">
        <v>972</v>
      </c>
      <c r="G257" s="254" t="s">
        <v>461</v>
      </c>
      <c r="H257" s="299" t="s">
        <v>507</v>
      </c>
      <c r="I257" s="305">
        <v>6</v>
      </c>
      <c r="J257" s="58" t="s">
        <v>463</v>
      </c>
      <c r="K257" s="59" t="s">
        <v>7</v>
      </c>
      <c r="L257" s="228">
        <v>1</v>
      </c>
      <c r="M257" s="295" t="s">
        <v>509</v>
      </c>
      <c r="N257" s="309"/>
      <c r="O257" s="51">
        <v>331</v>
      </c>
      <c r="P257" s="141">
        <v>1</v>
      </c>
      <c r="Q257" s="31" t="s">
        <v>9</v>
      </c>
      <c r="R257" s="34">
        <v>5.28</v>
      </c>
      <c r="S257" s="203" t="e">
        <f>IF(AND(K257="Seznanjanje z IO",#REF!= 2), 0.5)</f>
        <v>#REF!</v>
      </c>
      <c r="T257" s="203" t="e">
        <f>IF(AND(K257="Seznanjanje z IO",#REF!= 0.5), 0.17)</f>
        <v>#REF!</v>
      </c>
      <c r="U257" s="176" t="e">
        <f t="shared" si="3"/>
        <v>#REF!</v>
      </c>
      <c r="V257" s="205" t="e">
        <f>IF(OR(S257=0.5, T257=0.17),(((R257*U257)+#REF!)*#REF!)*#REF!,0)</f>
        <v>#REF!</v>
      </c>
      <c r="W257" s="205" t="e">
        <f>IF(V257=0, 0,#REF!- V257)</f>
        <v>#REF!</v>
      </c>
      <c r="X257" s="210" t="e">
        <f>IF(W257=0, "-",W257/#REF!)</f>
        <v>#REF!</v>
      </c>
      <c r="Y257" s="205" t="e">
        <f>IF(V257=0,#REF!, V257)</f>
        <v>#REF!</v>
      </c>
      <c r="Z257" s="272" t="e">
        <f>SUM(Y257:Y261)</f>
        <v>#REF!</v>
      </c>
      <c r="AA257" s="268" t="str">
        <f>IF(AC257=1, (Z257/#REF!), "-")</f>
        <v>-</v>
      </c>
      <c r="AB257" s="254" t="s">
        <v>461</v>
      </c>
      <c r="AC257" s="249"/>
      <c r="AD257" s="232">
        <v>0.5</v>
      </c>
      <c r="AE257" s="53">
        <v>7192.4976000000006</v>
      </c>
      <c r="AF257" s="53">
        <v>3596.2488000000003</v>
      </c>
    </row>
    <row r="258" spans="1:32" s="11" customFormat="1" ht="12" customHeight="1">
      <c r="A258" s="294"/>
      <c r="B258" s="301"/>
      <c r="C258" s="301"/>
      <c r="D258" s="301"/>
      <c r="E258" s="255"/>
      <c r="F258" s="255"/>
      <c r="G258" s="255"/>
      <c r="H258" s="301"/>
      <c r="I258" s="306"/>
      <c r="J258" s="17" t="s">
        <v>465</v>
      </c>
      <c r="K258" s="62" t="s">
        <v>147</v>
      </c>
      <c r="L258" s="17">
        <v>5</v>
      </c>
      <c r="M258" s="296"/>
      <c r="N258" s="310"/>
      <c r="O258" s="37">
        <v>331</v>
      </c>
      <c r="P258" s="142">
        <v>1</v>
      </c>
      <c r="Q258" s="38" t="s">
        <v>1</v>
      </c>
      <c r="R258" s="78">
        <v>5.28</v>
      </c>
      <c r="S258" s="203" t="e">
        <f>IF(AND(K258="Seznanjanje z IO",#REF!= 2), 0.5)</f>
        <v>#REF!</v>
      </c>
      <c r="T258" s="203" t="e">
        <f>IF(AND(K258="Seznanjanje z IO",#REF!= 0.5), 0.17)</f>
        <v>#REF!</v>
      </c>
      <c r="U258" s="176" t="e">
        <f t="shared" si="3"/>
        <v>#REF!</v>
      </c>
      <c r="V258" s="205" t="e">
        <f>IF(OR(S258=0.5, T258=0.17),(((R258*U258)+#REF!)*#REF!)*#REF!,0)</f>
        <v>#REF!</v>
      </c>
      <c r="W258" s="205" t="e">
        <f>IF(V258=0, 0,#REF!- V258)</f>
        <v>#REF!</v>
      </c>
      <c r="X258" s="210" t="e">
        <f>IF(W258=0, "-",W258/#REF!)</f>
        <v>#REF!</v>
      </c>
      <c r="Y258" s="205" t="e">
        <f>IF(V258=0,#REF!, V258)</f>
        <v>#REF!</v>
      </c>
      <c r="Z258" s="273"/>
      <c r="AA258" s="269" t="str">
        <f>IF(AC258=1, (Z258/#REF!), "-")</f>
        <v>-</v>
      </c>
      <c r="AB258" s="255"/>
      <c r="AC258" s="250"/>
      <c r="AD258" s="233">
        <v>0.5</v>
      </c>
      <c r="AE258" s="65"/>
      <c r="AF258" s="65"/>
    </row>
    <row r="259" spans="1:32" s="11" customFormat="1" ht="12" customHeight="1">
      <c r="A259" s="294"/>
      <c r="B259" s="301"/>
      <c r="C259" s="301"/>
      <c r="D259" s="301"/>
      <c r="E259" s="255"/>
      <c r="F259" s="255"/>
      <c r="G259" s="255"/>
      <c r="H259" s="301"/>
      <c r="I259" s="306"/>
      <c r="J259" s="20" t="s">
        <v>466</v>
      </c>
      <c r="K259" s="55" t="s">
        <v>246</v>
      </c>
      <c r="L259" s="17">
        <v>7</v>
      </c>
      <c r="M259" s="296"/>
      <c r="N259" s="310"/>
      <c r="O259" s="37">
        <v>331</v>
      </c>
      <c r="P259" s="142">
        <v>1</v>
      </c>
      <c r="Q259" s="38" t="s">
        <v>9</v>
      </c>
      <c r="R259" s="78">
        <v>5.28</v>
      </c>
      <c r="S259" s="203" t="e">
        <f>IF(AND(K259="Seznanjanje z IO",#REF!= 2), 0.5)</f>
        <v>#REF!</v>
      </c>
      <c r="T259" s="203" t="e">
        <f>IF(AND(K259="Seznanjanje z IO",#REF!= 0.5), 0.17)</f>
        <v>#REF!</v>
      </c>
      <c r="U259" s="176" t="e">
        <f t="shared" si="3"/>
        <v>#REF!</v>
      </c>
      <c r="V259" s="205" t="e">
        <f>IF(OR(S259=0.5, T259=0.17),(((R259*U259)+#REF!)*#REF!)*#REF!,0)</f>
        <v>#REF!</v>
      </c>
      <c r="W259" s="205" t="e">
        <f>IF(V259=0, 0,#REF!- V259)</f>
        <v>#REF!</v>
      </c>
      <c r="X259" s="210" t="e">
        <f>IF(W259=0, "-",W259/#REF!)</f>
        <v>#REF!</v>
      </c>
      <c r="Y259" s="205" t="e">
        <f>IF(V259=0,#REF!, V259)</f>
        <v>#REF!</v>
      </c>
      <c r="Z259" s="273"/>
      <c r="AA259" s="269" t="str">
        <f>IF(AC259=1, (Z259/#REF!), "-")</f>
        <v>-</v>
      </c>
      <c r="AB259" s="255"/>
      <c r="AC259" s="250"/>
      <c r="AD259" s="238">
        <v>0.5</v>
      </c>
      <c r="AE259" s="65"/>
      <c r="AF259" s="65"/>
    </row>
    <row r="260" spans="1:32" ht="12" customHeight="1">
      <c r="A260" s="294"/>
      <c r="B260" s="316"/>
      <c r="C260" s="300"/>
      <c r="D260" s="300"/>
      <c r="E260" s="256"/>
      <c r="F260" s="256"/>
      <c r="G260" s="256"/>
      <c r="H260" s="308"/>
      <c r="I260" s="307"/>
      <c r="J260" s="20" t="s">
        <v>894</v>
      </c>
      <c r="K260" s="56" t="s">
        <v>514</v>
      </c>
      <c r="L260" s="17">
        <v>9</v>
      </c>
      <c r="M260" s="296"/>
      <c r="N260" s="310"/>
      <c r="O260" s="37">
        <v>331</v>
      </c>
      <c r="P260" s="142">
        <v>1</v>
      </c>
      <c r="Q260" s="38" t="s">
        <v>9</v>
      </c>
      <c r="R260" s="78">
        <v>5.28</v>
      </c>
      <c r="S260" s="203" t="e">
        <f>IF(AND(K260="Seznanjanje z IO",#REF!= 2), 0.5)</f>
        <v>#REF!</v>
      </c>
      <c r="T260" s="203" t="e">
        <f>IF(AND(K260="Seznanjanje z IO",#REF!= 0.5), 0.17)</f>
        <v>#REF!</v>
      </c>
      <c r="U260" s="176" t="e">
        <f t="shared" si="3"/>
        <v>#REF!</v>
      </c>
      <c r="V260" s="205" t="e">
        <f>IF(OR(S260=0.5, T260=0.17),(((R260*U260)+#REF!)*#REF!)*#REF!,0)</f>
        <v>#REF!</v>
      </c>
      <c r="W260" s="205" t="e">
        <f>IF(V260=0, 0,#REF!- V260)</f>
        <v>#REF!</v>
      </c>
      <c r="X260" s="210" t="e">
        <f>IF(W260=0, "-",W260/#REF!)</f>
        <v>#REF!</v>
      </c>
      <c r="Y260" s="205" t="e">
        <f>IF(V260=0,#REF!, V260)</f>
        <v>#REF!</v>
      </c>
      <c r="Z260" s="273"/>
      <c r="AA260" s="269" t="str">
        <f>IF(AC260=1, (Z260/#REF!), "-")</f>
        <v>-</v>
      </c>
      <c r="AB260" s="256"/>
      <c r="AC260" s="250"/>
      <c r="AD260" s="238">
        <v>0.5</v>
      </c>
      <c r="AE260" s="65"/>
      <c r="AF260" s="65"/>
    </row>
    <row r="261" spans="1:32" ht="12" customHeight="1" thickBot="1">
      <c r="A261" s="294"/>
      <c r="B261" s="316"/>
      <c r="C261" s="300"/>
      <c r="D261" s="300"/>
      <c r="E261" s="256"/>
      <c r="F261" s="256"/>
      <c r="G261" s="256"/>
      <c r="H261" s="308"/>
      <c r="I261" s="307"/>
      <c r="J261" s="47" t="s">
        <v>468</v>
      </c>
      <c r="K261" s="75" t="s">
        <v>516</v>
      </c>
      <c r="L261" s="229" t="s">
        <v>1066</v>
      </c>
      <c r="M261" s="312"/>
      <c r="N261" s="311"/>
      <c r="O261" s="104">
        <v>331</v>
      </c>
      <c r="P261" s="143">
        <v>1</v>
      </c>
      <c r="Q261" s="38" t="s">
        <v>9</v>
      </c>
      <c r="R261" s="65">
        <v>5.28</v>
      </c>
      <c r="S261" s="203" t="e">
        <f>IF(AND(K261="Seznanjanje z IO",#REF!= 2), 0.5)</f>
        <v>#REF!</v>
      </c>
      <c r="T261" s="203" t="e">
        <f>IF(AND(K261="Seznanjanje z IO",#REF!= 0.5), 0.17)</f>
        <v>#REF!</v>
      </c>
      <c r="U261" s="176" t="e">
        <f t="shared" si="3"/>
        <v>#REF!</v>
      </c>
      <c r="V261" s="205" t="e">
        <f>IF(OR(S261=0.5, T261=0.17),(((R261*U261)+#REF!)*#REF!)*#REF!,0)</f>
        <v>#REF!</v>
      </c>
      <c r="W261" s="205" t="e">
        <f>IF(V261=0, 0,#REF!- V261)</f>
        <v>#REF!</v>
      </c>
      <c r="X261" s="210" t="e">
        <f>IF(W261=0, "-",W261/#REF!)</f>
        <v>#REF!</v>
      </c>
      <c r="Y261" s="205" t="e">
        <f>IF(V261=0,#REF!, V261)</f>
        <v>#REF!</v>
      </c>
      <c r="Z261" s="274"/>
      <c r="AA261" s="270" t="str">
        <f>IF(AC261=1, (Z261/#REF!), "-")</f>
        <v>-</v>
      </c>
      <c r="AB261" s="256"/>
      <c r="AC261" s="251"/>
      <c r="AD261" s="234">
        <v>0.5</v>
      </c>
      <c r="AE261" s="231"/>
      <c r="AF261" s="231"/>
    </row>
    <row r="262" spans="1:32" s="11" customFormat="1" ht="12" customHeight="1" thickTop="1">
      <c r="A262" s="293" t="s">
        <v>967</v>
      </c>
      <c r="B262" s="297" t="s">
        <v>517</v>
      </c>
      <c r="C262" s="299" t="s">
        <v>518</v>
      </c>
      <c r="D262" s="299" t="s">
        <v>87</v>
      </c>
      <c r="E262" s="254" t="s">
        <v>971</v>
      </c>
      <c r="F262" s="254" t="s">
        <v>972</v>
      </c>
      <c r="G262" s="254" t="s">
        <v>472</v>
      </c>
      <c r="H262" s="299" t="s">
        <v>520</v>
      </c>
      <c r="I262" s="305">
        <v>6</v>
      </c>
      <c r="J262" s="18" t="s">
        <v>474</v>
      </c>
      <c r="K262" s="59" t="s">
        <v>7</v>
      </c>
      <c r="L262" s="228">
        <v>1</v>
      </c>
      <c r="M262" s="295" t="s">
        <v>522</v>
      </c>
      <c r="N262" s="309"/>
      <c r="O262" s="41">
        <v>30427</v>
      </c>
      <c r="P262" s="141">
        <v>1</v>
      </c>
      <c r="Q262" s="31" t="s">
        <v>9</v>
      </c>
      <c r="R262" s="34">
        <v>5.28</v>
      </c>
      <c r="S262" s="203" t="e">
        <f>IF(AND(K262="Seznanjanje z IO",#REF!= 2), 0.5)</f>
        <v>#REF!</v>
      </c>
      <c r="T262" s="203" t="e">
        <f>IF(AND(K262="Seznanjanje z IO",#REF!= 0.5), 0.17)</f>
        <v>#REF!</v>
      </c>
      <c r="U262" s="176" t="e">
        <f t="shared" si="3"/>
        <v>#REF!</v>
      </c>
      <c r="V262" s="205" t="e">
        <f>IF(OR(S262=0.5, T262=0.17),(((R262*U262)+#REF!)*#REF!)*#REF!,0)</f>
        <v>#REF!</v>
      </c>
      <c r="W262" s="205" t="e">
        <f>IF(V262=0, 0,#REF!- V262)</f>
        <v>#REF!</v>
      </c>
      <c r="X262" s="210" t="e">
        <f>IF(W262=0, "-",W262/#REF!)</f>
        <v>#REF!</v>
      </c>
      <c r="Y262" s="205" t="e">
        <f>IF(V262=0,#REF!, V262)</f>
        <v>#REF!</v>
      </c>
      <c r="Z262" s="272" t="e">
        <f>SUM(Y262:Y266)</f>
        <v>#REF!</v>
      </c>
      <c r="AA262" s="268" t="str">
        <f>IF(AC262=1, (Z262/#REF!), "-")</f>
        <v>-</v>
      </c>
      <c r="AB262" s="254" t="s">
        <v>472</v>
      </c>
      <c r="AC262" s="249"/>
      <c r="AD262" s="232">
        <v>0.8</v>
      </c>
      <c r="AE262" s="53">
        <v>709367.56992000004</v>
      </c>
      <c r="AF262" s="53">
        <v>567494.05593600008</v>
      </c>
    </row>
    <row r="263" spans="1:32" s="11" customFormat="1" ht="12" customHeight="1">
      <c r="A263" s="294"/>
      <c r="B263" s="298"/>
      <c r="C263" s="301"/>
      <c r="D263" s="301"/>
      <c r="E263" s="255"/>
      <c r="F263" s="255"/>
      <c r="G263" s="255"/>
      <c r="H263" s="301"/>
      <c r="I263" s="306"/>
      <c r="J263" s="20" t="s">
        <v>476</v>
      </c>
      <c r="K263" s="62" t="s">
        <v>147</v>
      </c>
      <c r="L263" s="17">
        <v>5</v>
      </c>
      <c r="M263" s="296"/>
      <c r="N263" s="310"/>
      <c r="O263" s="41">
        <v>30427</v>
      </c>
      <c r="P263" s="142">
        <v>1</v>
      </c>
      <c r="Q263" s="38" t="s">
        <v>1</v>
      </c>
      <c r="R263" s="78">
        <v>5.28</v>
      </c>
      <c r="S263" s="203" t="e">
        <f>IF(AND(K263="Seznanjanje z IO",#REF!= 2), 0.5)</f>
        <v>#REF!</v>
      </c>
      <c r="T263" s="203" t="e">
        <f>IF(AND(K263="Seznanjanje z IO",#REF!= 0.5), 0.17)</f>
        <v>#REF!</v>
      </c>
      <c r="U263" s="176" t="e">
        <f t="shared" si="3"/>
        <v>#REF!</v>
      </c>
      <c r="V263" s="205" t="e">
        <f>IF(OR(S263=0.5, T263=0.17),(((R263*U263)+#REF!)*#REF!)*#REF!,0)</f>
        <v>#REF!</v>
      </c>
      <c r="W263" s="205" t="e">
        <f>IF(V263=0, 0,#REF!- V263)</f>
        <v>#REF!</v>
      </c>
      <c r="X263" s="210" t="e">
        <f>IF(W263=0, "-",W263/#REF!)</f>
        <v>#REF!</v>
      </c>
      <c r="Y263" s="205" t="e">
        <f>IF(V263=0,#REF!, V263)</f>
        <v>#REF!</v>
      </c>
      <c r="Z263" s="273"/>
      <c r="AA263" s="269" t="str">
        <f>IF(AC263=1, (Z263/#REF!), "-")</f>
        <v>-</v>
      </c>
      <c r="AB263" s="255"/>
      <c r="AC263" s="250"/>
      <c r="AD263" s="238">
        <v>0.8</v>
      </c>
      <c r="AE263" s="65"/>
      <c r="AF263" s="65"/>
    </row>
    <row r="264" spans="1:32" s="11" customFormat="1" ht="12" customHeight="1">
      <c r="A264" s="294"/>
      <c r="B264" s="298"/>
      <c r="C264" s="301"/>
      <c r="D264" s="301"/>
      <c r="E264" s="255"/>
      <c r="F264" s="255"/>
      <c r="G264" s="255"/>
      <c r="H264" s="301"/>
      <c r="I264" s="306"/>
      <c r="J264" s="19" t="s">
        <v>477</v>
      </c>
      <c r="K264" s="82" t="s">
        <v>525</v>
      </c>
      <c r="L264" s="17">
        <v>6</v>
      </c>
      <c r="M264" s="296"/>
      <c r="N264" s="310"/>
      <c r="O264" s="41">
        <v>30427</v>
      </c>
      <c r="P264" s="142">
        <v>1</v>
      </c>
      <c r="Q264" s="38" t="s">
        <v>9</v>
      </c>
      <c r="R264" s="78">
        <v>5.28</v>
      </c>
      <c r="S264" s="203" t="e">
        <f>IF(AND(K264="Seznanjanje z IO",#REF!= 2), 0.5)</f>
        <v>#REF!</v>
      </c>
      <c r="T264" s="203" t="e">
        <f>IF(AND(K264="Seznanjanje z IO",#REF!= 0.5), 0.17)</f>
        <v>#REF!</v>
      </c>
      <c r="U264" s="176" t="e">
        <f t="shared" si="3"/>
        <v>#REF!</v>
      </c>
      <c r="V264" s="205" t="e">
        <f>IF(OR(S264=0.5, T264=0.17),(((R264*U264)+#REF!)*#REF!)*#REF!,0)</f>
        <v>#REF!</v>
      </c>
      <c r="W264" s="205" t="e">
        <f>IF(V264=0, 0,#REF!- V264)</f>
        <v>#REF!</v>
      </c>
      <c r="X264" s="210" t="e">
        <f>IF(W264=0, "-",W264/#REF!)</f>
        <v>#REF!</v>
      </c>
      <c r="Y264" s="205" t="e">
        <f>IF(V264=0,#REF!, V264)</f>
        <v>#REF!</v>
      </c>
      <c r="Z264" s="273"/>
      <c r="AA264" s="269" t="str">
        <f>IF(AC264=1, (Z264/#REF!), "-")</f>
        <v>-</v>
      </c>
      <c r="AB264" s="255"/>
      <c r="AC264" s="250"/>
      <c r="AD264" s="238">
        <v>0.8</v>
      </c>
      <c r="AE264" s="65"/>
      <c r="AF264" s="65"/>
    </row>
    <row r="265" spans="1:32" s="11" customFormat="1" ht="12" customHeight="1">
      <c r="A265" s="294"/>
      <c r="B265" s="298"/>
      <c r="C265" s="300"/>
      <c r="D265" s="300"/>
      <c r="E265" s="256"/>
      <c r="F265" s="256"/>
      <c r="G265" s="256"/>
      <c r="H265" s="308"/>
      <c r="I265" s="307"/>
      <c r="J265" s="19" t="s">
        <v>478</v>
      </c>
      <c r="K265" s="55" t="s">
        <v>93</v>
      </c>
      <c r="L265" s="17" t="s">
        <v>1066</v>
      </c>
      <c r="M265" s="296"/>
      <c r="N265" s="310"/>
      <c r="O265" s="41">
        <v>30427</v>
      </c>
      <c r="P265" s="142">
        <v>1</v>
      </c>
      <c r="Q265" s="38" t="s">
        <v>9</v>
      </c>
      <c r="R265" s="78">
        <v>5.28</v>
      </c>
      <c r="S265" s="203" t="e">
        <f>IF(AND(K265="Seznanjanje z IO",#REF!= 2), 0.5)</f>
        <v>#REF!</v>
      </c>
      <c r="T265" s="203" t="e">
        <f>IF(AND(K265="Seznanjanje z IO",#REF!= 0.5), 0.17)</f>
        <v>#REF!</v>
      </c>
      <c r="U265" s="176" t="e">
        <f t="shared" si="3"/>
        <v>#REF!</v>
      </c>
      <c r="V265" s="205" t="e">
        <f>IF(OR(S265=0.5, T265=0.17),(((R265*U265)+#REF!)*#REF!)*#REF!,0)</f>
        <v>#REF!</v>
      </c>
      <c r="W265" s="205" t="e">
        <f>IF(V265=0, 0,#REF!- V265)</f>
        <v>#REF!</v>
      </c>
      <c r="X265" s="210" t="e">
        <f>IF(W265=0, "-",W265/#REF!)</f>
        <v>#REF!</v>
      </c>
      <c r="Y265" s="205" t="e">
        <f>IF(V265=0,#REF!, V265)</f>
        <v>#REF!</v>
      </c>
      <c r="Z265" s="273"/>
      <c r="AA265" s="269" t="str">
        <f>IF(AC265=1, (Z265/#REF!), "-")</f>
        <v>-</v>
      </c>
      <c r="AB265" s="256"/>
      <c r="AC265" s="250"/>
      <c r="AD265" s="238">
        <v>0.8</v>
      </c>
      <c r="AE265" s="65"/>
      <c r="AF265" s="65"/>
    </row>
    <row r="266" spans="1:32" s="11" customFormat="1" ht="12" customHeight="1" thickBot="1">
      <c r="A266" s="294"/>
      <c r="B266" s="333"/>
      <c r="C266" s="300"/>
      <c r="D266" s="300"/>
      <c r="E266" s="256"/>
      <c r="F266" s="256"/>
      <c r="G266" s="256"/>
      <c r="H266" s="308"/>
      <c r="I266" s="307"/>
      <c r="J266" s="47" t="s">
        <v>480</v>
      </c>
      <c r="K266" s="75" t="s">
        <v>527</v>
      </c>
      <c r="L266" s="229">
        <v>9</v>
      </c>
      <c r="M266" s="312"/>
      <c r="N266" s="311"/>
      <c r="O266" s="41">
        <v>30427</v>
      </c>
      <c r="P266" s="143">
        <v>1</v>
      </c>
      <c r="Q266" s="38" t="s">
        <v>9</v>
      </c>
      <c r="R266" s="65">
        <v>5.28</v>
      </c>
      <c r="S266" s="203" t="e">
        <f>IF(AND(K266="Seznanjanje z IO",#REF!= 2), 0.5)</f>
        <v>#REF!</v>
      </c>
      <c r="T266" s="203" t="e">
        <f>IF(AND(K266="Seznanjanje z IO",#REF!= 0.5), 0.17)</f>
        <v>#REF!</v>
      </c>
      <c r="U266" s="176" t="e">
        <f t="shared" si="3"/>
        <v>#REF!</v>
      </c>
      <c r="V266" s="205" t="e">
        <f>IF(OR(S266=0.5, T266=0.17),(((R266*U266)+#REF!)*#REF!)*#REF!,0)</f>
        <v>#REF!</v>
      </c>
      <c r="W266" s="205" t="e">
        <f>IF(V266=0, 0,#REF!- V266)</f>
        <v>#REF!</v>
      </c>
      <c r="X266" s="210" t="e">
        <f>IF(W266=0, "-",W266/#REF!)</f>
        <v>#REF!</v>
      </c>
      <c r="Y266" s="205" t="e">
        <f>IF(V266=0,#REF!, V266)</f>
        <v>#REF!</v>
      </c>
      <c r="Z266" s="274"/>
      <c r="AA266" s="270" t="str">
        <f>IF(AC266=1, (Z266/#REF!), "-")</f>
        <v>-</v>
      </c>
      <c r="AB266" s="256"/>
      <c r="AC266" s="251"/>
      <c r="AD266" s="234">
        <v>0.8</v>
      </c>
      <c r="AE266" s="231"/>
      <c r="AF266" s="231"/>
    </row>
    <row r="267" spans="1:32" s="11" customFormat="1" ht="12" customHeight="1" thickTop="1">
      <c r="A267" s="293" t="s">
        <v>967</v>
      </c>
      <c r="B267" s="297" t="s">
        <v>517</v>
      </c>
      <c r="C267" s="299" t="s">
        <v>528</v>
      </c>
      <c r="D267" s="299" t="s">
        <v>87</v>
      </c>
      <c r="E267" s="254" t="s">
        <v>971</v>
      </c>
      <c r="F267" s="254" t="s">
        <v>972</v>
      </c>
      <c r="G267" s="254" t="s">
        <v>483</v>
      </c>
      <c r="H267" s="299" t="s">
        <v>530</v>
      </c>
      <c r="I267" s="305">
        <v>6</v>
      </c>
      <c r="J267" s="18" t="s">
        <v>485</v>
      </c>
      <c r="K267" s="61" t="s">
        <v>7</v>
      </c>
      <c r="L267" s="228">
        <v>1</v>
      </c>
      <c r="M267" s="295" t="s">
        <v>532</v>
      </c>
      <c r="N267" s="122"/>
      <c r="O267" s="30">
        <f>24097/3</f>
        <v>8032.333333333333</v>
      </c>
      <c r="P267" s="141">
        <v>1</v>
      </c>
      <c r="Q267" s="52" t="s">
        <v>9</v>
      </c>
      <c r="R267" s="34">
        <v>5.28</v>
      </c>
      <c r="S267" s="203" t="e">
        <f>IF(AND(K267="Seznanjanje z IO",#REF!= 2), 0.5)</f>
        <v>#REF!</v>
      </c>
      <c r="T267" s="203" t="e">
        <f>IF(AND(K267="Seznanjanje z IO",#REF!= 0.5), 0.17)</f>
        <v>#REF!</v>
      </c>
      <c r="U267" s="176" t="e">
        <f t="shared" si="3"/>
        <v>#REF!</v>
      </c>
      <c r="V267" s="205" t="e">
        <f>IF(OR(S267=0.5, T267=0.17),(((R267*U267)+#REF!)*#REF!)*#REF!,0)</f>
        <v>#REF!</v>
      </c>
      <c r="W267" s="205" t="e">
        <f>IF(V267=0, 0,#REF!- V267)</f>
        <v>#REF!</v>
      </c>
      <c r="X267" s="210" t="e">
        <f>IF(W267=0, "-",W267/#REF!)</f>
        <v>#REF!</v>
      </c>
      <c r="Y267" s="205" t="e">
        <f>IF(V267=0,#REF!, V267)</f>
        <v>#REF!</v>
      </c>
      <c r="Z267" s="272" t="e">
        <f>SUM(Y267:Y270)</f>
        <v>#REF!</v>
      </c>
      <c r="AA267" s="268" t="str">
        <f>IF(AC267=1, (Z267/#REF!), "-")</f>
        <v>-</v>
      </c>
      <c r="AB267" s="254" t="s">
        <v>483</v>
      </c>
      <c r="AC267" s="249"/>
      <c r="AD267" s="232">
        <v>0.8</v>
      </c>
      <c r="AE267" s="53">
        <v>119071.30933333334</v>
      </c>
      <c r="AF267" s="53">
        <v>95257.047466666671</v>
      </c>
    </row>
    <row r="268" spans="1:32" s="11" customFormat="1" ht="12" customHeight="1">
      <c r="A268" s="294"/>
      <c r="B268" s="298"/>
      <c r="C268" s="301"/>
      <c r="D268" s="301"/>
      <c r="E268" s="255"/>
      <c r="F268" s="255"/>
      <c r="G268" s="255"/>
      <c r="H268" s="301"/>
      <c r="I268" s="306"/>
      <c r="J268" s="20" t="s">
        <v>487</v>
      </c>
      <c r="K268" s="66" t="s">
        <v>147</v>
      </c>
      <c r="L268" s="17">
        <v>5</v>
      </c>
      <c r="M268" s="296"/>
      <c r="N268" s="126"/>
      <c r="O268" s="37">
        <f>24097/3</f>
        <v>8032.333333333333</v>
      </c>
      <c r="P268" s="142">
        <v>1</v>
      </c>
      <c r="Q268" s="38" t="s">
        <v>1</v>
      </c>
      <c r="R268" s="78">
        <v>5.28</v>
      </c>
      <c r="S268" s="203" t="e">
        <f>IF(AND(K268="Seznanjanje z IO",#REF!= 2), 0.5)</f>
        <v>#REF!</v>
      </c>
      <c r="T268" s="203" t="e">
        <f>IF(AND(K268="Seznanjanje z IO",#REF!= 0.5), 0.17)</f>
        <v>#REF!</v>
      </c>
      <c r="U268" s="176" t="e">
        <f t="shared" si="3"/>
        <v>#REF!</v>
      </c>
      <c r="V268" s="205" t="e">
        <f>IF(OR(S268=0.5, T268=0.17),(((R268*U268)+#REF!)*#REF!)*#REF!,0)</f>
        <v>#REF!</v>
      </c>
      <c r="W268" s="205" t="e">
        <f>IF(V268=0, 0,#REF!- V268)</f>
        <v>#REF!</v>
      </c>
      <c r="X268" s="210" t="e">
        <f>IF(W268=0, "-",W268/#REF!)</f>
        <v>#REF!</v>
      </c>
      <c r="Y268" s="205" t="e">
        <f>IF(V268=0,#REF!, V268)</f>
        <v>#REF!</v>
      </c>
      <c r="Z268" s="273"/>
      <c r="AA268" s="269" t="str">
        <f>IF(AC268=1, (Z268/#REF!), "-")</f>
        <v>-</v>
      </c>
      <c r="AB268" s="255"/>
      <c r="AC268" s="250"/>
      <c r="AD268" s="238">
        <v>0.8</v>
      </c>
      <c r="AE268" s="65"/>
      <c r="AF268" s="65"/>
    </row>
    <row r="269" spans="1:32" s="11" customFormat="1" ht="12" customHeight="1">
      <c r="A269" s="294"/>
      <c r="B269" s="298"/>
      <c r="C269" s="301"/>
      <c r="D269" s="301"/>
      <c r="E269" s="255"/>
      <c r="F269" s="255"/>
      <c r="G269" s="255"/>
      <c r="H269" s="301"/>
      <c r="I269" s="306"/>
      <c r="J269" s="20" t="s">
        <v>489</v>
      </c>
      <c r="K269" s="127" t="s">
        <v>535</v>
      </c>
      <c r="L269" s="17">
        <v>6</v>
      </c>
      <c r="M269" s="296"/>
      <c r="N269" s="130"/>
      <c r="O269" s="37">
        <f>24097/3</f>
        <v>8032.333333333333</v>
      </c>
      <c r="P269" s="142">
        <v>1</v>
      </c>
      <c r="Q269" s="38" t="s">
        <v>9</v>
      </c>
      <c r="R269" s="78">
        <v>5.28</v>
      </c>
      <c r="S269" s="203" t="e">
        <f>IF(AND(K269="Seznanjanje z IO",#REF!= 2), 0.5)</f>
        <v>#REF!</v>
      </c>
      <c r="T269" s="203" t="e">
        <f>IF(AND(K269="Seznanjanje z IO",#REF!= 0.5), 0.17)</f>
        <v>#REF!</v>
      </c>
      <c r="U269" s="176" t="e">
        <f t="shared" si="3"/>
        <v>#REF!</v>
      </c>
      <c r="V269" s="205" t="e">
        <f>IF(OR(S269=0.5, T269=0.17),(((R269*U269)+#REF!)*#REF!)*#REF!,0)</f>
        <v>#REF!</v>
      </c>
      <c r="W269" s="205" t="e">
        <f>IF(V269=0, 0,#REF!- V269)</f>
        <v>#REF!</v>
      </c>
      <c r="X269" s="210" t="e">
        <f>IF(W269=0, "-",W269/#REF!)</f>
        <v>#REF!</v>
      </c>
      <c r="Y269" s="205" t="e">
        <f>IF(V269=0,#REF!, V269)</f>
        <v>#REF!</v>
      </c>
      <c r="Z269" s="273"/>
      <c r="AA269" s="269" t="str">
        <f>IF(AC269=1, (Z269/#REF!), "-")</f>
        <v>-</v>
      </c>
      <c r="AB269" s="255"/>
      <c r="AC269" s="250"/>
      <c r="AD269" s="238">
        <v>0.8</v>
      </c>
      <c r="AE269" s="65"/>
      <c r="AF269" s="65"/>
    </row>
    <row r="270" spans="1:32" s="11" customFormat="1" ht="18" customHeight="1" thickBot="1">
      <c r="A270" s="294"/>
      <c r="B270" s="298"/>
      <c r="C270" s="300"/>
      <c r="D270" s="300"/>
      <c r="E270" s="256"/>
      <c r="F270" s="256"/>
      <c r="G270" s="256"/>
      <c r="H270" s="308"/>
      <c r="I270" s="307"/>
      <c r="J270" s="63" t="s">
        <v>895</v>
      </c>
      <c r="K270" s="56" t="s">
        <v>93</v>
      </c>
      <c r="L270" s="229" t="s">
        <v>1066</v>
      </c>
      <c r="M270" s="313"/>
      <c r="N270" s="79"/>
      <c r="O270" s="104">
        <f>24097/3</f>
        <v>8032.333333333333</v>
      </c>
      <c r="P270" s="143">
        <v>1</v>
      </c>
      <c r="Q270" s="38" t="s">
        <v>9</v>
      </c>
      <c r="R270" s="65">
        <v>5.28</v>
      </c>
      <c r="S270" s="203" t="e">
        <f>IF(AND(K270="Seznanjanje z IO",#REF!= 2), 0.5)</f>
        <v>#REF!</v>
      </c>
      <c r="T270" s="203" t="e">
        <f>IF(AND(K270="Seznanjanje z IO",#REF!= 0.5), 0.17)</f>
        <v>#REF!</v>
      </c>
      <c r="U270" s="176" t="e">
        <f t="shared" si="3"/>
        <v>#REF!</v>
      </c>
      <c r="V270" s="205" t="e">
        <f>IF(OR(S270=0.5, T270=0.17),(((R270*U270)+#REF!)*#REF!)*#REF!,0)</f>
        <v>#REF!</v>
      </c>
      <c r="W270" s="205" t="e">
        <f>IF(V270=0, 0,#REF!- V270)</f>
        <v>#REF!</v>
      </c>
      <c r="X270" s="210" t="e">
        <f>IF(W270=0, "-",W270/#REF!)</f>
        <v>#REF!</v>
      </c>
      <c r="Y270" s="205" t="e">
        <f>IF(V270=0,#REF!, V270)</f>
        <v>#REF!</v>
      </c>
      <c r="Z270" s="274"/>
      <c r="AA270" s="270" t="str">
        <f>IF(AC270=1, (Z270/#REF!), "-")</f>
        <v>-</v>
      </c>
      <c r="AB270" s="256"/>
      <c r="AC270" s="251"/>
      <c r="AD270" s="234">
        <v>0.8</v>
      </c>
      <c r="AE270" s="231"/>
      <c r="AF270" s="231"/>
    </row>
    <row r="271" spans="1:32" s="11" customFormat="1" ht="12" customHeight="1" thickTop="1" thickBot="1">
      <c r="A271" s="293" t="s">
        <v>967</v>
      </c>
      <c r="B271" s="252" t="s">
        <v>517</v>
      </c>
      <c r="C271" s="252" t="s">
        <v>537</v>
      </c>
      <c r="D271" s="299" t="s">
        <v>87</v>
      </c>
      <c r="E271" s="254" t="s">
        <v>971</v>
      </c>
      <c r="F271" s="254" t="s">
        <v>972</v>
      </c>
      <c r="G271" s="254" t="s">
        <v>493</v>
      </c>
      <c r="H271" s="252" t="s">
        <v>539</v>
      </c>
      <c r="I271" s="305">
        <v>6</v>
      </c>
      <c r="J271" s="58" t="s">
        <v>495</v>
      </c>
      <c r="K271" s="59" t="s">
        <v>7</v>
      </c>
      <c r="L271" s="228">
        <v>1</v>
      </c>
      <c r="M271" s="295" t="s">
        <v>541</v>
      </c>
      <c r="N271" s="132"/>
      <c r="O271" s="35">
        <v>681</v>
      </c>
      <c r="P271" s="141">
        <v>4</v>
      </c>
      <c r="Q271" s="31" t="s">
        <v>9</v>
      </c>
      <c r="R271" s="34">
        <v>5.28</v>
      </c>
      <c r="S271" s="203" t="e">
        <f>IF(AND(K271="Seznanjanje z IO",#REF!= 2), 0.5)</f>
        <v>#REF!</v>
      </c>
      <c r="T271" s="203" t="e">
        <f>IF(AND(K271="Seznanjanje z IO",#REF!= 0.5), 0.17)</f>
        <v>#REF!</v>
      </c>
      <c r="U271" s="176" t="e">
        <f t="shared" si="3"/>
        <v>#REF!</v>
      </c>
      <c r="V271" s="205" t="e">
        <f>IF(OR(S271=0.5, T271=0.17),(((R271*U271)+#REF!)*#REF!)*#REF!,0)</f>
        <v>#REF!</v>
      </c>
      <c r="W271" s="205" t="e">
        <f>IF(V271=0, 0,#REF!- V271)</f>
        <v>#REF!</v>
      </c>
      <c r="X271" s="210" t="e">
        <f>IF(W271=0, "-",W271/#REF!)</f>
        <v>#REF!</v>
      </c>
      <c r="Y271" s="205" t="e">
        <f>IF(V271=0,#REF!, V271)</f>
        <v>#REF!</v>
      </c>
      <c r="Z271" s="272" t="e">
        <f>SUM(Y271:Y275)</f>
        <v>#REF!</v>
      </c>
      <c r="AA271" s="268" t="str">
        <f>IF(AC271=1, (Z271/#REF!), "-")</f>
        <v>-</v>
      </c>
      <c r="AB271" s="254" t="s">
        <v>493</v>
      </c>
      <c r="AC271" s="249"/>
      <c r="AD271" s="232">
        <v>0.8</v>
      </c>
      <c r="AE271" s="53">
        <v>79214.555200000003</v>
      </c>
      <c r="AF271" s="53">
        <v>63371.644159999996</v>
      </c>
    </row>
    <row r="272" spans="1:32" s="11" customFormat="1" ht="12" customHeight="1" thickTop="1" thickBot="1">
      <c r="A272" s="317"/>
      <c r="B272" s="253"/>
      <c r="C272" s="253"/>
      <c r="D272" s="301"/>
      <c r="E272" s="255"/>
      <c r="F272" s="255"/>
      <c r="G272" s="255"/>
      <c r="H272" s="253"/>
      <c r="I272" s="306"/>
      <c r="J272" s="17" t="s">
        <v>497</v>
      </c>
      <c r="K272" s="62" t="s">
        <v>147</v>
      </c>
      <c r="L272" s="17">
        <v>5</v>
      </c>
      <c r="M272" s="296"/>
      <c r="N272" s="84"/>
      <c r="O272" s="35">
        <v>681</v>
      </c>
      <c r="P272" s="142">
        <v>4</v>
      </c>
      <c r="Q272" s="38" t="s">
        <v>1</v>
      </c>
      <c r="R272" s="78">
        <v>5.28</v>
      </c>
      <c r="S272" s="203" t="e">
        <f>IF(AND(K272="Seznanjanje z IO",#REF!= 2), 0.5)</f>
        <v>#REF!</v>
      </c>
      <c r="T272" s="203" t="e">
        <f>IF(AND(K272="Seznanjanje z IO",#REF!= 0.5), 0.17)</f>
        <v>#REF!</v>
      </c>
      <c r="U272" s="176" t="e">
        <f t="shared" si="3"/>
        <v>#REF!</v>
      </c>
      <c r="V272" s="205" t="e">
        <f>IF(OR(S272=0.5, T272=0.17),(((R272*U272)+#REF!)*#REF!)*#REF!,0)</f>
        <v>#REF!</v>
      </c>
      <c r="W272" s="205" t="e">
        <f>IF(V272=0, 0,#REF!- V272)</f>
        <v>#REF!</v>
      </c>
      <c r="X272" s="210" t="e">
        <f>IF(W272=0, "-",W272/#REF!)</f>
        <v>#REF!</v>
      </c>
      <c r="Y272" s="205" t="e">
        <f>IF(V272=0,#REF!, V272)</f>
        <v>#REF!</v>
      </c>
      <c r="Z272" s="273"/>
      <c r="AA272" s="269" t="str">
        <f>IF(AC272=1, (Z272/#REF!), "-")</f>
        <v>-</v>
      </c>
      <c r="AB272" s="255"/>
      <c r="AC272" s="250"/>
      <c r="AD272" s="238">
        <v>0.8</v>
      </c>
      <c r="AE272" s="65"/>
      <c r="AF272" s="65"/>
    </row>
    <row r="273" spans="1:32" s="11" customFormat="1" ht="12" customHeight="1" thickTop="1" thickBot="1">
      <c r="A273" s="294"/>
      <c r="B273" s="253"/>
      <c r="C273" s="253"/>
      <c r="D273" s="301"/>
      <c r="E273" s="255"/>
      <c r="F273" s="255"/>
      <c r="G273" s="255"/>
      <c r="H273" s="253"/>
      <c r="I273" s="306"/>
      <c r="J273" s="20" t="s">
        <v>498</v>
      </c>
      <c r="K273" s="127" t="s">
        <v>544</v>
      </c>
      <c r="L273" s="17">
        <v>6</v>
      </c>
      <c r="M273" s="296"/>
      <c r="N273" s="126"/>
      <c r="O273" s="35">
        <v>681</v>
      </c>
      <c r="P273" s="142">
        <v>4</v>
      </c>
      <c r="Q273" s="38" t="s">
        <v>9</v>
      </c>
      <c r="R273" s="78">
        <v>5.28</v>
      </c>
      <c r="S273" s="203" t="e">
        <f>IF(AND(K273="Seznanjanje z IO",#REF!= 2), 0.5)</f>
        <v>#REF!</v>
      </c>
      <c r="T273" s="203" t="e">
        <f>IF(AND(K273="Seznanjanje z IO",#REF!= 0.5), 0.17)</f>
        <v>#REF!</v>
      </c>
      <c r="U273" s="176" t="e">
        <f t="shared" si="3"/>
        <v>#REF!</v>
      </c>
      <c r="V273" s="205" t="e">
        <f>IF(OR(S273=0.5, T273=0.17),(((R273*U273)+#REF!)*#REF!)*#REF!,0)</f>
        <v>#REF!</v>
      </c>
      <c r="W273" s="205" t="e">
        <f>IF(V273=0, 0,#REF!- V273)</f>
        <v>#REF!</v>
      </c>
      <c r="X273" s="210" t="e">
        <f>IF(W273=0, "-",W273/#REF!)</f>
        <v>#REF!</v>
      </c>
      <c r="Y273" s="205" t="e">
        <f>IF(V273=0,#REF!, V273)</f>
        <v>#REF!</v>
      </c>
      <c r="Z273" s="273"/>
      <c r="AA273" s="269" t="str">
        <f>IF(AC273=1, (Z273/#REF!), "-")</f>
        <v>-</v>
      </c>
      <c r="AB273" s="255"/>
      <c r="AC273" s="250"/>
      <c r="AD273" s="238">
        <v>0.8</v>
      </c>
      <c r="AE273" s="65"/>
      <c r="AF273" s="65"/>
    </row>
    <row r="274" spans="1:32" s="11" customFormat="1" ht="12" customHeight="1" thickTop="1" thickBot="1">
      <c r="A274" s="294"/>
      <c r="B274" s="253"/>
      <c r="C274" s="253"/>
      <c r="D274" s="301"/>
      <c r="E274" s="255"/>
      <c r="F274" s="255"/>
      <c r="G274" s="255"/>
      <c r="H274" s="253"/>
      <c r="I274" s="306"/>
      <c r="J274" s="20" t="s">
        <v>500</v>
      </c>
      <c r="K274" s="55" t="s">
        <v>527</v>
      </c>
      <c r="L274" s="17">
        <v>9</v>
      </c>
      <c r="M274" s="296"/>
      <c r="N274" s="128"/>
      <c r="O274" s="35">
        <v>681</v>
      </c>
      <c r="P274" s="142">
        <v>4</v>
      </c>
      <c r="Q274" s="38" t="s">
        <v>9</v>
      </c>
      <c r="R274" s="78">
        <v>5.28</v>
      </c>
      <c r="S274" s="203" t="e">
        <f>IF(AND(K274="Seznanjanje z IO",#REF!= 2), 0.5)</f>
        <v>#REF!</v>
      </c>
      <c r="T274" s="203" t="e">
        <f>IF(AND(K274="Seznanjanje z IO",#REF!= 0.5), 0.17)</f>
        <v>#REF!</v>
      </c>
      <c r="U274" s="176" t="e">
        <f t="shared" si="3"/>
        <v>#REF!</v>
      </c>
      <c r="V274" s="205" t="e">
        <f>IF(OR(S274=0.5, T274=0.17),(((R274*U274)+#REF!)*#REF!)*#REF!,0)</f>
        <v>#REF!</v>
      </c>
      <c r="W274" s="205" t="e">
        <f>IF(V274=0, 0,#REF!- V274)</f>
        <v>#REF!</v>
      </c>
      <c r="X274" s="210" t="e">
        <f>IF(W274=0, "-",W274/#REF!)</f>
        <v>#REF!</v>
      </c>
      <c r="Y274" s="205" t="e">
        <f>IF(V274=0,#REF!, V274)</f>
        <v>#REF!</v>
      </c>
      <c r="Z274" s="273"/>
      <c r="AA274" s="269" t="str">
        <f>IF(AC274=1, (Z274/#REF!), "-")</f>
        <v>-</v>
      </c>
      <c r="AB274" s="255"/>
      <c r="AC274" s="250"/>
      <c r="AD274" s="238">
        <v>0.8</v>
      </c>
      <c r="AE274" s="65"/>
      <c r="AF274" s="65"/>
    </row>
    <row r="275" spans="1:32" s="11" customFormat="1" ht="12" customHeight="1" thickTop="1" thickBot="1">
      <c r="A275" s="294"/>
      <c r="B275" s="259"/>
      <c r="C275" s="259"/>
      <c r="D275" s="301"/>
      <c r="E275" s="255"/>
      <c r="F275" s="255"/>
      <c r="G275" s="255"/>
      <c r="H275" s="259"/>
      <c r="I275" s="306"/>
      <c r="J275" s="63" t="s">
        <v>502</v>
      </c>
      <c r="K275" s="56" t="s">
        <v>93</v>
      </c>
      <c r="L275" s="229" t="s">
        <v>1066</v>
      </c>
      <c r="M275" s="312"/>
      <c r="N275" s="130"/>
      <c r="O275" s="35">
        <v>681</v>
      </c>
      <c r="P275" s="143">
        <v>4</v>
      </c>
      <c r="Q275" s="38" t="s">
        <v>9</v>
      </c>
      <c r="R275" s="65">
        <v>5.28</v>
      </c>
      <c r="S275" s="203" t="e">
        <f>IF(AND(K275="Seznanjanje z IO",#REF!= 2), 0.5)</f>
        <v>#REF!</v>
      </c>
      <c r="T275" s="203" t="e">
        <f>IF(AND(K275="Seznanjanje z IO",#REF!= 0.5), 0.17)</f>
        <v>#REF!</v>
      </c>
      <c r="U275" s="176" t="e">
        <f t="shared" si="3"/>
        <v>#REF!</v>
      </c>
      <c r="V275" s="205" t="e">
        <f>IF(OR(S275=0.5, T275=0.17),(((R275*U275)+#REF!)*#REF!)*#REF!,0)</f>
        <v>#REF!</v>
      </c>
      <c r="W275" s="205" t="e">
        <f>IF(V275=0, 0,#REF!- V275)</f>
        <v>#REF!</v>
      </c>
      <c r="X275" s="210" t="e">
        <f>IF(W275=0, "-",W275/#REF!)</f>
        <v>#REF!</v>
      </c>
      <c r="Y275" s="205" t="e">
        <f>IF(V275=0,#REF!, V275)</f>
        <v>#REF!</v>
      </c>
      <c r="Z275" s="274"/>
      <c r="AA275" s="270" t="str">
        <f>IF(AC275=1, (Z275/#REF!), "-")</f>
        <v>-</v>
      </c>
      <c r="AB275" s="255"/>
      <c r="AC275" s="251"/>
      <c r="AD275" s="234">
        <v>0.8</v>
      </c>
      <c r="AE275" s="231"/>
      <c r="AF275" s="231"/>
    </row>
    <row r="276" spans="1:32" s="11" customFormat="1" ht="12" customHeight="1" thickTop="1" thickBot="1">
      <c r="A276" s="293" t="s">
        <v>967</v>
      </c>
      <c r="B276" s="252" t="s">
        <v>517</v>
      </c>
      <c r="C276" s="252" t="s">
        <v>912</v>
      </c>
      <c r="D276" s="252" t="s">
        <v>87</v>
      </c>
      <c r="E276" s="252" t="s">
        <v>971</v>
      </c>
      <c r="F276" s="252" t="s">
        <v>972</v>
      </c>
      <c r="G276" s="252" t="s">
        <v>506</v>
      </c>
      <c r="H276" s="252" t="s">
        <v>547</v>
      </c>
      <c r="I276" s="305">
        <v>6</v>
      </c>
      <c r="J276" s="18" t="s">
        <v>508</v>
      </c>
      <c r="K276" s="74" t="s">
        <v>7</v>
      </c>
      <c r="L276" s="228">
        <v>1</v>
      </c>
      <c r="M276" s="295" t="s">
        <v>549</v>
      </c>
      <c r="N276" s="252"/>
      <c r="O276" s="51">
        <v>669</v>
      </c>
      <c r="P276" s="141">
        <v>12</v>
      </c>
      <c r="Q276" s="31" t="s">
        <v>9</v>
      </c>
      <c r="R276" s="34">
        <v>5.28</v>
      </c>
      <c r="S276" s="203" t="e">
        <f>IF(AND(K276="Seznanjanje z IO",#REF!= 2), 0.5)</f>
        <v>#REF!</v>
      </c>
      <c r="T276" s="203" t="e">
        <f>IF(AND(K276="Seznanjanje z IO",#REF!= 0.5), 0.17)</f>
        <v>#REF!</v>
      </c>
      <c r="U276" s="176" t="e">
        <f t="shared" si="3"/>
        <v>#REF!</v>
      </c>
      <c r="V276" s="205" t="e">
        <f>IF(OR(S276=0.5, T276=0.17),(((R276*U276)+#REF!)*#REF!)*#REF!,0)</f>
        <v>#REF!</v>
      </c>
      <c r="W276" s="205" t="e">
        <f>IF(V276=0, 0,#REF!- V276)</f>
        <v>#REF!</v>
      </c>
      <c r="X276" s="210" t="e">
        <f>IF(W276=0, "-",W276/#REF!)</f>
        <v>#REF!</v>
      </c>
      <c r="Y276" s="205" t="e">
        <f>IF(V276=0,#REF!, V276)</f>
        <v>#REF!</v>
      </c>
      <c r="Z276" s="272" t="e">
        <f>SUM(Y276:Y280)</f>
        <v>#REF!</v>
      </c>
      <c r="AA276" s="268" t="str">
        <f>IF(AC276=1, (Z276/#REF!), "-")</f>
        <v>-</v>
      </c>
      <c r="AB276" s="252" t="s">
        <v>506</v>
      </c>
      <c r="AC276" s="249"/>
      <c r="AD276" s="232">
        <v>0.8</v>
      </c>
      <c r="AE276" s="53">
        <v>128048.24506666667</v>
      </c>
      <c r="AF276" s="53">
        <v>102438.59605333334</v>
      </c>
    </row>
    <row r="277" spans="1:32" s="11" customFormat="1" ht="12" customHeight="1" thickTop="1" thickBot="1">
      <c r="A277" s="317"/>
      <c r="B277" s="253"/>
      <c r="C277" s="253"/>
      <c r="D277" s="253"/>
      <c r="E277" s="253"/>
      <c r="F277" s="253"/>
      <c r="G277" s="253"/>
      <c r="H277" s="253"/>
      <c r="I277" s="306"/>
      <c r="J277" s="20" t="s">
        <v>510</v>
      </c>
      <c r="K277" s="55" t="s">
        <v>209</v>
      </c>
      <c r="L277" s="17">
        <v>5</v>
      </c>
      <c r="M277" s="296"/>
      <c r="N277" s="301"/>
      <c r="O277" s="51">
        <v>669</v>
      </c>
      <c r="P277" s="142">
        <v>12</v>
      </c>
      <c r="Q277" s="38" t="s">
        <v>1</v>
      </c>
      <c r="R277" s="78">
        <v>5.28</v>
      </c>
      <c r="S277" s="203" t="e">
        <f>IF(AND(K277="Seznanjanje z IO",#REF!= 2), 0.5)</f>
        <v>#REF!</v>
      </c>
      <c r="T277" s="203" t="e">
        <f>IF(AND(K277="Seznanjanje z IO",#REF!= 0.5), 0.17)</f>
        <v>#REF!</v>
      </c>
      <c r="U277" s="176" t="e">
        <f t="shared" si="3"/>
        <v>#REF!</v>
      </c>
      <c r="V277" s="205" t="e">
        <f>IF(OR(S277=0.5, T277=0.17),(((R277*U277)+#REF!)*#REF!)*#REF!,0)</f>
        <v>#REF!</v>
      </c>
      <c r="W277" s="205" t="e">
        <f>IF(V277=0, 0,#REF!- V277)</f>
        <v>#REF!</v>
      </c>
      <c r="X277" s="210" t="e">
        <f>IF(W277=0, "-",W277/#REF!)</f>
        <v>#REF!</v>
      </c>
      <c r="Y277" s="205" t="e">
        <f>IF(V277=0,#REF!, V277)</f>
        <v>#REF!</v>
      </c>
      <c r="Z277" s="273"/>
      <c r="AA277" s="269" t="str">
        <f>IF(AC277=1, (Z277/#REF!), "-")</f>
        <v>-</v>
      </c>
      <c r="AB277" s="253"/>
      <c r="AC277" s="250"/>
      <c r="AD277" s="238">
        <v>0.8</v>
      </c>
      <c r="AE277" s="65"/>
      <c r="AF277" s="65"/>
    </row>
    <row r="278" spans="1:32" s="11" customFormat="1" ht="12" customHeight="1" thickTop="1" thickBot="1">
      <c r="A278" s="294"/>
      <c r="B278" s="253"/>
      <c r="C278" s="253"/>
      <c r="D278" s="253"/>
      <c r="E278" s="253"/>
      <c r="F278" s="253"/>
      <c r="G278" s="253"/>
      <c r="H278" s="253"/>
      <c r="I278" s="306"/>
      <c r="J278" s="20" t="s">
        <v>511</v>
      </c>
      <c r="K278" s="55" t="s">
        <v>552</v>
      </c>
      <c r="L278" s="17">
        <v>6</v>
      </c>
      <c r="M278" s="296"/>
      <c r="N278" s="128"/>
      <c r="O278" s="51">
        <v>669</v>
      </c>
      <c r="P278" s="142">
        <v>12</v>
      </c>
      <c r="Q278" s="38" t="s">
        <v>9</v>
      </c>
      <c r="R278" s="78">
        <v>5.28</v>
      </c>
      <c r="S278" s="203" t="e">
        <f>IF(AND(K278="Seznanjanje z IO",#REF!= 2), 0.5)</f>
        <v>#REF!</v>
      </c>
      <c r="T278" s="203" t="e">
        <f>IF(AND(K278="Seznanjanje z IO",#REF!= 0.5), 0.17)</f>
        <v>#REF!</v>
      </c>
      <c r="U278" s="176" t="e">
        <f t="shared" si="3"/>
        <v>#REF!</v>
      </c>
      <c r="V278" s="205" t="e">
        <f>IF(OR(S278=0.5, T278=0.17),(((R278*U278)+#REF!)*#REF!)*#REF!,0)</f>
        <v>#REF!</v>
      </c>
      <c r="W278" s="205" t="e">
        <f>IF(V278=0, 0,#REF!- V278)</f>
        <v>#REF!</v>
      </c>
      <c r="X278" s="210" t="e">
        <f>IF(W278=0, "-",W278/#REF!)</f>
        <v>#REF!</v>
      </c>
      <c r="Y278" s="205" t="e">
        <f>IF(V278=0,#REF!, V278)</f>
        <v>#REF!</v>
      </c>
      <c r="Z278" s="273"/>
      <c r="AA278" s="269" t="str">
        <f>IF(AC278=1, (Z278/#REF!), "-")</f>
        <v>-</v>
      </c>
      <c r="AB278" s="253"/>
      <c r="AC278" s="250"/>
      <c r="AD278" s="238">
        <v>0.8</v>
      </c>
      <c r="AE278" s="65"/>
      <c r="AF278" s="65"/>
    </row>
    <row r="279" spans="1:32" s="11" customFormat="1" ht="12" customHeight="1" thickTop="1" thickBot="1">
      <c r="A279" s="294"/>
      <c r="B279" s="253"/>
      <c r="C279" s="253"/>
      <c r="D279" s="253"/>
      <c r="E279" s="253"/>
      <c r="F279" s="253"/>
      <c r="G279" s="253"/>
      <c r="H279" s="253"/>
      <c r="I279" s="306"/>
      <c r="J279" s="20" t="s">
        <v>513</v>
      </c>
      <c r="K279" s="55" t="s">
        <v>527</v>
      </c>
      <c r="L279" s="17">
        <v>9</v>
      </c>
      <c r="M279" s="296"/>
      <c r="N279" s="128"/>
      <c r="O279" s="51">
        <v>669</v>
      </c>
      <c r="P279" s="142">
        <v>12</v>
      </c>
      <c r="Q279" s="38" t="s">
        <v>9</v>
      </c>
      <c r="R279" s="78">
        <v>5.28</v>
      </c>
      <c r="S279" s="203" t="e">
        <f>IF(AND(K279="Seznanjanje z IO",#REF!= 2), 0.5)</f>
        <v>#REF!</v>
      </c>
      <c r="T279" s="203" t="e">
        <f>IF(AND(K279="Seznanjanje z IO",#REF!= 0.5), 0.17)</f>
        <v>#REF!</v>
      </c>
      <c r="U279" s="176" t="e">
        <f t="shared" si="3"/>
        <v>#REF!</v>
      </c>
      <c r="V279" s="205" t="e">
        <f>IF(OR(S279=0.5, T279=0.17),(((R279*U279)+#REF!)*#REF!)*#REF!,0)</f>
        <v>#REF!</v>
      </c>
      <c r="W279" s="205" t="e">
        <f>IF(V279=0, 0,#REF!- V279)</f>
        <v>#REF!</v>
      </c>
      <c r="X279" s="210" t="e">
        <f>IF(W279=0, "-",W279/#REF!)</f>
        <v>#REF!</v>
      </c>
      <c r="Y279" s="205" t="e">
        <f>IF(V279=0,#REF!, V279)</f>
        <v>#REF!</v>
      </c>
      <c r="Z279" s="273"/>
      <c r="AA279" s="269" t="str">
        <f>IF(AC279=1, (Z279/#REF!), "-")</f>
        <v>-</v>
      </c>
      <c r="AB279" s="253"/>
      <c r="AC279" s="250"/>
      <c r="AD279" s="238">
        <v>0.8</v>
      </c>
      <c r="AE279" s="65"/>
      <c r="AF279" s="65"/>
    </row>
    <row r="280" spans="1:32" s="11" customFormat="1" ht="12" customHeight="1" thickTop="1" thickBot="1">
      <c r="A280" s="294"/>
      <c r="B280" s="259"/>
      <c r="C280" s="259"/>
      <c r="D280" s="259"/>
      <c r="E280" s="259"/>
      <c r="F280" s="259"/>
      <c r="G280" s="259"/>
      <c r="H280" s="259"/>
      <c r="I280" s="306"/>
      <c r="J280" s="63" t="s">
        <v>515</v>
      </c>
      <c r="K280" s="153" t="s">
        <v>124</v>
      </c>
      <c r="L280" s="229" t="s">
        <v>1066</v>
      </c>
      <c r="M280" s="312"/>
      <c r="N280" s="123"/>
      <c r="O280" s="51">
        <v>669</v>
      </c>
      <c r="P280" s="143">
        <v>12</v>
      </c>
      <c r="Q280" s="38" t="s">
        <v>9</v>
      </c>
      <c r="R280" s="65">
        <v>5.28</v>
      </c>
      <c r="S280" s="203" t="e">
        <f>IF(AND(K280="Seznanjanje z IO",#REF!= 2), 0.5)</f>
        <v>#REF!</v>
      </c>
      <c r="T280" s="203" t="e">
        <f>IF(AND(K280="Seznanjanje z IO",#REF!= 0.5), 0.17)</f>
        <v>#REF!</v>
      </c>
      <c r="U280" s="176" t="e">
        <f t="shared" si="3"/>
        <v>#REF!</v>
      </c>
      <c r="V280" s="205" t="e">
        <f>IF(OR(S280=0.5, T280=0.17),(((R280*U280)+#REF!)*#REF!)*#REF!,0)</f>
        <v>#REF!</v>
      </c>
      <c r="W280" s="205" t="e">
        <f>IF(V280=0, 0,#REF!- V280)</f>
        <v>#REF!</v>
      </c>
      <c r="X280" s="210" t="e">
        <f>IF(W280=0, "-",W280/#REF!)</f>
        <v>#REF!</v>
      </c>
      <c r="Y280" s="205" t="e">
        <f>IF(V280=0,#REF!, V280)</f>
        <v>#REF!</v>
      </c>
      <c r="Z280" s="274"/>
      <c r="AA280" s="270" t="str">
        <f>IF(AC280=1, (Z280/#REF!), "-")</f>
        <v>-</v>
      </c>
      <c r="AB280" s="259"/>
      <c r="AC280" s="251"/>
      <c r="AD280" s="234">
        <v>0.8</v>
      </c>
      <c r="AE280" s="231"/>
      <c r="AF280" s="231"/>
    </row>
    <row r="281" spans="1:32" s="11" customFormat="1" ht="12" customHeight="1" thickTop="1">
      <c r="A281" s="293" t="s">
        <v>967</v>
      </c>
      <c r="B281" s="252" t="s">
        <v>517</v>
      </c>
      <c r="C281" s="252" t="s">
        <v>913</v>
      </c>
      <c r="D281" s="299" t="s">
        <v>87</v>
      </c>
      <c r="E281" s="252" t="s">
        <v>971</v>
      </c>
      <c r="F281" s="252" t="s">
        <v>972</v>
      </c>
      <c r="G281" s="252" t="s">
        <v>519</v>
      </c>
      <c r="H281" s="252" t="s">
        <v>556</v>
      </c>
      <c r="I281" s="305">
        <v>6</v>
      </c>
      <c r="J281" s="58" t="s">
        <v>521</v>
      </c>
      <c r="K281" s="74" t="s">
        <v>7</v>
      </c>
      <c r="L281" s="228">
        <v>1</v>
      </c>
      <c r="M281" s="295" t="s">
        <v>1059</v>
      </c>
      <c r="N281" s="125"/>
      <c r="O281" s="109">
        <f>24097/3</f>
        <v>8032.333333333333</v>
      </c>
      <c r="P281" s="141">
        <v>1</v>
      </c>
      <c r="Q281" s="31" t="s">
        <v>9</v>
      </c>
      <c r="R281" s="34">
        <v>5.28</v>
      </c>
      <c r="S281" s="203" t="e">
        <f>IF(AND(K281="Seznanjanje z IO",#REF!= 2), 0.5)</f>
        <v>#REF!</v>
      </c>
      <c r="T281" s="203" t="e">
        <f>IF(AND(K281="Seznanjanje z IO",#REF!= 0.5), 0.17)</f>
        <v>#REF!</v>
      </c>
      <c r="U281" s="176" t="e">
        <f t="shared" si="3"/>
        <v>#REF!</v>
      </c>
      <c r="V281" s="205" t="e">
        <f>IF(OR(S281=0.5, T281=0.17),(((R281*U281)+#REF!)*#REF!)*#REF!,0)</f>
        <v>#REF!</v>
      </c>
      <c r="W281" s="205" t="e">
        <f>IF(V281=0, 0,#REF!- V281)</f>
        <v>#REF!</v>
      </c>
      <c r="X281" s="210" t="e">
        <f>IF(W281=0, "-",W281/#REF!)</f>
        <v>#REF!</v>
      </c>
      <c r="Y281" s="205" t="e">
        <f>IF(V281=0,#REF!, V281)</f>
        <v>#REF!</v>
      </c>
      <c r="Z281" s="272" t="e">
        <f>SUM(Y281:Y284)</f>
        <v>#REF!</v>
      </c>
      <c r="AA281" s="268" t="str">
        <f>IF(AC281=1, (Z281/#REF!), "-")</f>
        <v>-</v>
      </c>
      <c r="AB281" s="252" t="s">
        <v>519</v>
      </c>
      <c r="AC281" s="249"/>
      <c r="AD281" s="232">
        <v>0.8</v>
      </c>
      <c r="AE281" s="53">
        <v>119071.30933333334</v>
      </c>
      <c r="AF281" s="53">
        <v>95257.047466666671</v>
      </c>
    </row>
    <row r="282" spans="1:32" s="11" customFormat="1" ht="12" customHeight="1">
      <c r="A282" s="317"/>
      <c r="B282" s="253"/>
      <c r="C282" s="253"/>
      <c r="D282" s="301"/>
      <c r="E282" s="253"/>
      <c r="F282" s="253"/>
      <c r="G282" s="253"/>
      <c r="H282" s="253"/>
      <c r="I282" s="306"/>
      <c r="J282" s="68" t="s">
        <v>523</v>
      </c>
      <c r="K282" s="55" t="s">
        <v>209</v>
      </c>
      <c r="L282" s="17">
        <v>5</v>
      </c>
      <c r="M282" s="296"/>
      <c r="N282" s="126"/>
      <c r="O282" s="37">
        <f>24097/3</f>
        <v>8032.333333333333</v>
      </c>
      <c r="P282" s="142">
        <v>1</v>
      </c>
      <c r="Q282" s="38" t="s">
        <v>1</v>
      </c>
      <c r="R282" s="78">
        <v>5.28</v>
      </c>
      <c r="S282" s="203" t="e">
        <f>IF(AND(K282="Seznanjanje z IO",#REF!= 2), 0.5)</f>
        <v>#REF!</v>
      </c>
      <c r="T282" s="203" t="e">
        <f>IF(AND(K282="Seznanjanje z IO",#REF!= 0.5), 0.17)</f>
        <v>#REF!</v>
      </c>
      <c r="U282" s="176" t="e">
        <f t="shared" si="3"/>
        <v>#REF!</v>
      </c>
      <c r="V282" s="205" t="e">
        <f>IF(OR(S282=0.5, T282=0.17),(((R282*U282)+#REF!)*#REF!)*#REF!,0)</f>
        <v>#REF!</v>
      </c>
      <c r="W282" s="205" t="e">
        <f>IF(V282=0, 0,#REF!- V282)</f>
        <v>#REF!</v>
      </c>
      <c r="X282" s="210" t="e">
        <f>IF(W282=0, "-",W282/#REF!)</f>
        <v>#REF!</v>
      </c>
      <c r="Y282" s="205" t="e">
        <f>IF(V282=0,#REF!, V282)</f>
        <v>#REF!</v>
      </c>
      <c r="Z282" s="273"/>
      <c r="AA282" s="269" t="str">
        <f>IF(AC282=1, (Z282/#REF!), "-")</f>
        <v>-</v>
      </c>
      <c r="AB282" s="253"/>
      <c r="AC282" s="250"/>
      <c r="AD282" s="238">
        <v>0.8</v>
      </c>
      <c r="AE282" s="65"/>
      <c r="AF282" s="65"/>
    </row>
    <row r="283" spans="1:32" s="11" customFormat="1" ht="12" customHeight="1">
      <c r="A283" s="294"/>
      <c r="B283" s="253"/>
      <c r="C283" s="253"/>
      <c r="D283" s="301"/>
      <c r="E283" s="253"/>
      <c r="F283" s="253"/>
      <c r="G283" s="253"/>
      <c r="H283" s="253"/>
      <c r="I283" s="306"/>
      <c r="J283" s="17" t="s">
        <v>524</v>
      </c>
      <c r="K283" s="55" t="s">
        <v>561</v>
      </c>
      <c r="L283" s="17">
        <v>6</v>
      </c>
      <c r="M283" s="296"/>
      <c r="N283" s="128"/>
      <c r="O283" s="37">
        <f>24097/3</f>
        <v>8032.333333333333</v>
      </c>
      <c r="P283" s="142">
        <v>1</v>
      </c>
      <c r="Q283" s="38" t="s">
        <v>9</v>
      </c>
      <c r="R283" s="78">
        <v>5.28</v>
      </c>
      <c r="S283" s="203" t="e">
        <f>IF(AND(K283="Seznanjanje z IO",#REF!= 2), 0.5)</f>
        <v>#REF!</v>
      </c>
      <c r="T283" s="203" t="e">
        <f>IF(AND(K283="Seznanjanje z IO",#REF!= 0.5), 0.17)</f>
        <v>#REF!</v>
      </c>
      <c r="U283" s="176" t="e">
        <f t="shared" ref="U283:U346" si="4">S283+T283</f>
        <v>#REF!</v>
      </c>
      <c r="V283" s="205" t="e">
        <f>IF(OR(S283=0.5, T283=0.17),(((R283*U283)+#REF!)*#REF!)*#REF!,0)</f>
        <v>#REF!</v>
      </c>
      <c r="W283" s="205" t="e">
        <f>IF(V283=0, 0,#REF!- V283)</f>
        <v>#REF!</v>
      </c>
      <c r="X283" s="210" t="e">
        <f>IF(W283=0, "-",W283/#REF!)</f>
        <v>#REF!</v>
      </c>
      <c r="Y283" s="205" t="e">
        <f>IF(V283=0,#REF!, V283)</f>
        <v>#REF!</v>
      </c>
      <c r="Z283" s="273"/>
      <c r="AA283" s="269" t="str">
        <f>IF(AC283=1, (Z283/#REF!), "-")</f>
        <v>-</v>
      </c>
      <c r="AB283" s="253"/>
      <c r="AC283" s="250"/>
      <c r="AD283" s="238">
        <v>0.8</v>
      </c>
      <c r="AE283" s="65"/>
      <c r="AF283" s="65"/>
    </row>
    <row r="284" spans="1:32" s="11" customFormat="1" ht="27.75" customHeight="1" thickBot="1">
      <c r="A284" s="294"/>
      <c r="B284" s="259"/>
      <c r="C284" s="259"/>
      <c r="D284" s="301"/>
      <c r="E284" s="259"/>
      <c r="F284" s="259"/>
      <c r="G284" s="259"/>
      <c r="H284" s="259"/>
      <c r="I284" s="306"/>
      <c r="J284" s="63" t="s">
        <v>526</v>
      </c>
      <c r="K284" s="153" t="s">
        <v>124</v>
      </c>
      <c r="L284" s="229">
        <v>10</v>
      </c>
      <c r="M284" s="312"/>
      <c r="N284" s="123"/>
      <c r="O284" s="104">
        <f>24097/3</f>
        <v>8032.333333333333</v>
      </c>
      <c r="P284" s="143">
        <v>1</v>
      </c>
      <c r="Q284" s="38" t="s">
        <v>9</v>
      </c>
      <c r="R284" s="65">
        <v>5.28</v>
      </c>
      <c r="S284" s="203" t="e">
        <f>IF(AND(K284="Seznanjanje z IO",#REF!= 2), 0.5)</f>
        <v>#REF!</v>
      </c>
      <c r="T284" s="203" t="e">
        <f>IF(AND(K284="Seznanjanje z IO",#REF!= 0.5), 0.17)</f>
        <v>#REF!</v>
      </c>
      <c r="U284" s="176" t="e">
        <f t="shared" si="4"/>
        <v>#REF!</v>
      </c>
      <c r="V284" s="205" t="e">
        <f>IF(OR(S284=0.5, T284=0.17),(((R284*U284)+#REF!)*#REF!)*#REF!,0)</f>
        <v>#REF!</v>
      </c>
      <c r="W284" s="205" t="e">
        <f>IF(V284=0, 0,#REF!- V284)</f>
        <v>#REF!</v>
      </c>
      <c r="X284" s="210" t="e">
        <f>IF(W284=0, "-",W284/#REF!)</f>
        <v>#REF!</v>
      </c>
      <c r="Y284" s="205" t="e">
        <f>IF(V284=0,#REF!, V284)</f>
        <v>#REF!</v>
      </c>
      <c r="Z284" s="274"/>
      <c r="AA284" s="270" t="str">
        <f>IF(AC284=1, (Z284/#REF!), "-")</f>
        <v>-</v>
      </c>
      <c r="AB284" s="259"/>
      <c r="AC284" s="251"/>
      <c r="AD284" s="234">
        <v>0.8</v>
      </c>
      <c r="AE284" s="231"/>
      <c r="AF284" s="231"/>
    </row>
    <row r="285" spans="1:32" s="11" customFormat="1" ht="12" customHeight="1" thickTop="1">
      <c r="A285" s="293" t="s">
        <v>967</v>
      </c>
      <c r="B285" s="252" t="s">
        <v>517</v>
      </c>
      <c r="C285" s="252" t="s">
        <v>563</v>
      </c>
      <c r="D285" s="299" t="s">
        <v>87</v>
      </c>
      <c r="E285" s="252" t="s">
        <v>971</v>
      </c>
      <c r="F285" s="252" t="s">
        <v>972</v>
      </c>
      <c r="G285" s="252" t="s">
        <v>529</v>
      </c>
      <c r="H285" s="252" t="s">
        <v>565</v>
      </c>
      <c r="I285" s="305">
        <v>6</v>
      </c>
      <c r="J285" s="18" t="s">
        <v>531</v>
      </c>
      <c r="K285" s="50" t="s">
        <v>7</v>
      </c>
      <c r="L285" s="228">
        <v>1</v>
      </c>
      <c r="M285" s="295" t="s">
        <v>990</v>
      </c>
      <c r="N285" s="252"/>
      <c r="O285" s="37">
        <v>529</v>
      </c>
      <c r="P285" s="141">
        <v>1</v>
      </c>
      <c r="Q285" s="31" t="s">
        <v>9</v>
      </c>
      <c r="R285" s="34">
        <v>9.3699999999999992</v>
      </c>
      <c r="S285" s="203" t="e">
        <f>IF(AND(K285="Seznanjanje z IO",#REF!= 2), 0.5)</f>
        <v>#REF!</v>
      </c>
      <c r="T285" s="203" t="e">
        <f>IF(AND(K285="Seznanjanje z IO",#REF!= 0.5), 0.17)</f>
        <v>#REF!</v>
      </c>
      <c r="U285" s="176" t="e">
        <f t="shared" si="4"/>
        <v>#REF!</v>
      </c>
      <c r="V285" s="205" t="e">
        <f>IF(OR(S285=0.5, T285=0.17),(((R285*U285)+#REF!)*#REF!)*#REF!,0)</f>
        <v>#REF!</v>
      </c>
      <c r="W285" s="205" t="e">
        <f>IF(V285=0, 0,#REF!- V285)</f>
        <v>#REF!</v>
      </c>
      <c r="X285" s="210" t="e">
        <f>IF(W285=0, "-",W285/#REF!)</f>
        <v>#REF!</v>
      </c>
      <c r="Y285" s="205" t="e">
        <f>IF(V285=0,#REF!, V285)</f>
        <v>#REF!</v>
      </c>
      <c r="Z285" s="272" t="e">
        <f>SUM(Y285:Y288)</f>
        <v>#REF!</v>
      </c>
      <c r="AA285" s="268" t="str">
        <f>IF(AC285=1, (Z285/#REF!), "-")</f>
        <v>-</v>
      </c>
      <c r="AB285" s="252" t="s">
        <v>529</v>
      </c>
      <c r="AC285" s="249"/>
      <c r="AD285" s="232">
        <v>0.5</v>
      </c>
      <c r="AE285" s="53">
        <v>13887.12876</v>
      </c>
      <c r="AF285" s="53">
        <v>6943.5643799999998</v>
      </c>
    </row>
    <row r="286" spans="1:32" s="11" customFormat="1" ht="12" customHeight="1">
      <c r="A286" s="317"/>
      <c r="B286" s="253"/>
      <c r="C286" s="253"/>
      <c r="D286" s="301"/>
      <c r="E286" s="253"/>
      <c r="F286" s="253"/>
      <c r="G286" s="253"/>
      <c r="H286" s="253"/>
      <c r="I286" s="306"/>
      <c r="J286" s="20" t="s">
        <v>533</v>
      </c>
      <c r="K286" s="55" t="s">
        <v>209</v>
      </c>
      <c r="L286" s="17">
        <v>5</v>
      </c>
      <c r="M286" s="296"/>
      <c r="N286" s="253"/>
      <c r="O286" s="37">
        <v>529</v>
      </c>
      <c r="P286" s="142">
        <v>1</v>
      </c>
      <c r="Q286" s="38" t="s">
        <v>1</v>
      </c>
      <c r="R286" s="40">
        <v>9.3699999999999992</v>
      </c>
      <c r="S286" s="203" t="e">
        <f>IF(AND(K286="Seznanjanje z IO",#REF!= 2), 0.5)</f>
        <v>#REF!</v>
      </c>
      <c r="T286" s="203" t="e">
        <f>IF(AND(K286="Seznanjanje z IO",#REF!= 0.5), 0.17)</f>
        <v>#REF!</v>
      </c>
      <c r="U286" s="176" t="e">
        <f t="shared" si="4"/>
        <v>#REF!</v>
      </c>
      <c r="V286" s="205" t="e">
        <f>IF(OR(S286=0.5, T286=0.17),(((R286*U286)+#REF!)*#REF!)*#REF!,0)</f>
        <v>#REF!</v>
      </c>
      <c r="W286" s="205" t="e">
        <f>IF(V286=0, 0,#REF!- V286)</f>
        <v>#REF!</v>
      </c>
      <c r="X286" s="210" t="e">
        <f>IF(W286=0, "-",W286/#REF!)</f>
        <v>#REF!</v>
      </c>
      <c r="Y286" s="205" t="e">
        <f>IF(V286=0,#REF!, V286)</f>
        <v>#REF!</v>
      </c>
      <c r="Z286" s="273"/>
      <c r="AA286" s="269" t="str">
        <f>IF(AC286=1, (Z286/#REF!), "-")</f>
        <v>-</v>
      </c>
      <c r="AB286" s="253"/>
      <c r="AC286" s="250"/>
      <c r="AD286" s="238">
        <v>0.5</v>
      </c>
      <c r="AE286" s="65"/>
      <c r="AF286" s="65"/>
    </row>
    <row r="287" spans="1:32" s="11" customFormat="1" ht="12" customHeight="1">
      <c r="A287" s="294"/>
      <c r="B287" s="253"/>
      <c r="C287" s="253"/>
      <c r="D287" s="301"/>
      <c r="E287" s="253"/>
      <c r="F287" s="253"/>
      <c r="G287" s="253"/>
      <c r="H287" s="253"/>
      <c r="I287" s="306"/>
      <c r="J287" s="20" t="s">
        <v>534</v>
      </c>
      <c r="K287" s="55" t="s">
        <v>569</v>
      </c>
      <c r="L287" s="17">
        <v>6</v>
      </c>
      <c r="M287" s="296"/>
      <c r="N287" s="253"/>
      <c r="O287" s="37">
        <v>529</v>
      </c>
      <c r="P287" s="142">
        <v>1</v>
      </c>
      <c r="Q287" s="38" t="s">
        <v>9</v>
      </c>
      <c r="R287" s="40">
        <v>9.3699999999999992</v>
      </c>
      <c r="S287" s="203" t="e">
        <f>IF(AND(K287="Seznanjanje z IO",#REF!= 2), 0.5)</f>
        <v>#REF!</v>
      </c>
      <c r="T287" s="203" t="e">
        <f>IF(AND(K287="Seznanjanje z IO",#REF!= 0.5), 0.17)</f>
        <v>#REF!</v>
      </c>
      <c r="U287" s="176" t="e">
        <f t="shared" si="4"/>
        <v>#REF!</v>
      </c>
      <c r="V287" s="205" t="e">
        <f>IF(OR(S287=0.5, T287=0.17),(((R287*U287)+#REF!)*#REF!)*#REF!,0)</f>
        <v>#REF!</v>
      </c>
      <c r="W287" s="205" t="e">
        <f>IF(V287=0, 0,#REF!- V287)</f>
        <v>#REF!</v>
      </c>
      <c r="X287" s="210" t="e">
        <f>IF(W287=0, "-",W287/#REF!)</f>
        <v>#REF!</v>
      </c>
      <c r="Y287" s="205" t="e">
        <f>IF(V287=0,#REF!, V287)</f>
        <v>#REF!</v>
      </c>
      <c r="Z287" s="273"/>
      <c r="AA287" s="269" t="str">
        <f>IF(AC287=1, (Z287/#REF!), "-")</f>
        <v>-</v>
      </c>
      <c r="AB287" s="253"/>
      <c r="AC287" s="250"/>
      <c r="AD287" s="238">
        <v>0.5</v>
      </c>
      <c r="AE287" s="65"/>
      <c r="AF287" s="65"/>
    </row>
    <row r="288" spans="1:32" s="11" customFormat="1" ht="12" customHeight="1" thickBot="1">
      <c r="A288" s="294"/>
      <c r="B288" s="259"/>
      <c r="C288" s="259"/>
      <c r="D288" s="301"/>
      <c r="E288" s="259"/>
      <c r="F288" s="259"/>
      <c r="G288" s="259"/>
      <c r="H288" s="259"/>
      <c r="I288" s="306"/>
      <c r="J288" s="63" t="s">
        <v>536</v>
      </c>
      <c r="K288" s="153" t="s">
        <v>124</v>
      </c>
      <c r="L288" s="229">
        <v>10</v>
      </c>
      <c r="M288" s="312"/>
      <c r="N288" s="259"/>
      <c r="O288" s="37">
        <v>529</v>
      </c>
      <c r="P288" s="143">
        <v>1</v>
      </c>
      <c r="Q288" s="38" t="s">
        <v>9</v>
      </c>
      <c r="R288" s="78">
        <v>9.3699999999999992</v>
      </c>
      <c r="S288" s="203" t="e">
        <f>IF(AND(K288="Seznanjanje z IO",#REF!= 2), 0.5)</f>
        <v>#REF!</v>
      </c>
      <c r="T288" s="203" t="e">
        <f>IF(AND(K288="Seznanjanje z IO",#REF!= 0.5), 0.17)</f>
        <v>#REF!</v>
      </c>
      <c r="U288" s="176" t="e">
        <f t="shared" si="4"/>
        <v>#REF!</v>
      </c>
      <c r="V288" s="205" t="e">
        <f>IF(OR(S288=0.5, T288=0.17),(((R288*U288)+#REF!)*#REF!)*#REF!,0)</f>
        <v>#REF!</v>
      </c>
      <c r="W288" s="205" t="e">
        <f>IF(V288=0, 0,#REF!- V288)</f>
        <v>#REF!</v>
      </c>
      <c r="X288" s="210" t="e">
        <f>IF(W288=0, "-",W288/#REF!)</f>
        <v>#REF!</v>
      </c>
      <c r="Y288" s="205" t="e">
        <f>IF(V288=0,#REF!, V288)</f>
        <v>#REF!</v>
      </c>
      <c r="Z288" s="274"/>
      <c r="AA288" s="270" t="str">
        <f>IF(AC288=1, (Z288/#REF!), "-")</f>
        <v>-</v>
      </c>
      <c r="AB288" s="259"/>
      <c r="AC288" s="251"/>
      <c r="AD288" s="234">
        <v>0.5</v>
      </c>
      <c r="AE288" s="231"/>
      <c r="AF288" s="231"/>
    </row>
    <row r="289" spans="1:32" s="11" customFormat="1" ht="12" customHeight="1" thickTop="1" thickBot="1">
      <c r="A289" s="293" t="s">
        <v>967</v>
      </c>
      <c r="B289" s="252" t="s">
        <v>517</v>
      </c>
      <c r="C289" s="252" t="s">
        <v>571</v>
      </c>
      <c r="D289" s="299" t="s">
        <v>87</v>
      </c>
      <c r="E289" s="252" t="s">
        <v>971</v>
      </c>
      <c r="F289" s="252" t="s">
        <v>972</v>
      </c>
      <c r="G289" s="252" t="s">
        <v>538</v>
      </c>
      <c r="H289" s="252" t="s">
        <v>573</v>
      </c>
      <c r="I289" s="305">
        <v>6</v>
      </c>
      <c r="J289" s="58" t="s">
        <v>540</v>
      </c>
      <c r="K289" s="74" t="s">
        <v>7</v>
      </c>
      <c r="L289" s="228">
        <v>1</v>
      </c>
      <c r="M289" s="295" t="s">
        <v>575</v>
      </c>
      <c r="N289" s="309"/>
      <c r="O289" s="35">
        <v>3381</v>
      </c>
      <c r="P289" s="141">
        <v>1</v>
      </c>
      <c r="Q289" s="31" t="s">
        <v>9</v>
      </c>
      <c r="R289" s="34">
        <v>5.28</v>
      </c>
      <c r="S289" s="203" t="e">
        <f>IF(AND(K289="Seznanjanje z IO",#REF!= 2), 0.5)</f>
        <v>#REF!</v>
      </c>
      <c r="T289" s="203" t="e">
        <f>IF(AND(K289="Seznanjanje z IO",#REF!= 0.5), 0.17)</f>
        <v>#REF!</v>
      </c>
      <c r="U289" s="176" t="e">
        <f t="shared" si="4"/>
        <v>#REF!</v>
      </c>
      <c r="V289" s="205" t="e">
        <f>IF(OR(S289=0.5, T289=0.17),(((R289*U289)+#REF!)*#REF!)*#REF!,0)</f>
        <v>#REF!</v>
      </c>
      <c r="W289" s="205" t="e">
        <f>IF(V289=0, 0,#REF!- V289)</f>
        <v>#REF!</v>
      </c>
      <c r="X289" s="210" t="e">
        <f>IF(W289=0, "-",W289/#REF!)</f>
        <v>#REF!</v>
      </c>
      <c r="Y289" s="205" t="e">
        <f>IF(V289=0,#REF!, V289)</f>
        <v>#REF!</v>
      </c>
      <c r="Z289" s="272" t="e">
        <f>SUM(Y289:Y292)</f>
        <v>#REF!</v>
      </c>
      <c r="AA289" s="268" t="str">
        <f>IF(AC289=1, (Z289/#REF!), "-")</f>
        <v>-</v>
      </c>
      <c r="AB289" s="252" t="s">
        <v>538</v>
      </c>
      <c r="AC289" s="249"/>
      <c r="AD289" s="232">
        <v>0.8</v>
      </c>
      <c r="AE289" s="53">
        <v>50116.979200000009</v>
      </c>
      <c r="AF289" s="53">
        <v>40093.583360000011</v>
      </c>
    </row>
    <row r="290" spans="1:32" s="11" customFormat="1" ht="12" customHeight="1" thickTop="1" thickBot="1">
      <c r="A290" s="317"/>
      <c r="B290" s="253"/>
      <c r="C290" s="253"/>
      <c r="D290" s="301"/>
      <c r="E290" s="253"/>
      <c r="F290" s="253"/>
      <c r="G290" s="253"/>
      <c r="H290" s="253"/>
      <c r="I290" s="306"/>
      <c r="J290" s="17" t="s">
        <v>542</v>
      </c>
      <c r="K290" s="55" t="s">
        <v>209</v>
      </c>
      <c r="L290" s="17">
        <v>5</v>
      </c>
      <c r="M290" s="296"/>
      <c r="N290" s="310"/>
      <c r="O290" s="35">
        <v>3381</v>
      </c>
      <c r="P290" s="142">
        <v>1</v>
      </c>
      <c r="Q290" s="38" t="s">
        <v>1</v>
      </c>
      <c r="R290" s="78">
        <v>5.28</v>
      </c>
      <c r="S290" s="203" t="e">
        <f>IF(AND(K290="Seznanjanje z IO",#REF!= 2), 0.5)</f>
        <v>#REF!</v>
      </c>
      <c r="T290" s="203" t="e">
        <f>IF(AND(K290="Seznanjanje z IO",#REF!= 0.5), 0.17)</f>
        <v>#REF!</v>
      </c>
      <c r="U290" s="176" t="e">
        <f t="shared" si="4"/>
        <v>#REF!</v>
      </c>
      <c r="V290" s="205" t="e">
        <f>IF(OR(S290=0.5, T290=0.17),(((R290*U290)+#REF!)*#REF!)*#REF!,0)</f>
        <v>#REF!</v>
      </c>
      <c r="W290" s="205" t="e">
        <f>IF(V290=0, 0,#REF!- V290)</f>
        <v>#REF!</v>
      </c>
      <c r="X290" s="210" t="e">
        <f>IF(W290=0, "-",W290/#REF!)</f>
        <v>#REF!</v>
      </c>
      <c r="Y290" s="205" t="e">
        <f>IF(V290=0,#REF!, V290)</f>
        <v>#REF!</v>
      </c>
      <c r="Z290" s="273"/>
      <c r="AA290" s="269" t="str">
        <f>IF(AC290=1, (Z290/#REF!), "-")</f>
        <v>-</v>
      </c>
      <c r="AB290" s="253"/>
      <c r="AC290" s="250"/>
      <c r="AD290" s="238">
        <v>0.8</v>
      </c>
      <c r="AE290" s="65"/>
      <c r="AF290" s="65"/>
    </row>
    <row r="291" spans="1:32" s="11" customFormat="1" ht="12" customHeight="1" thickTop="1" thickBot="1">
      <c r="A291" s="294"/>
      <c r="B291" s="253"/>
      <c r="C291" s="253"/>
      <c r="D291" s="301"/>
      <c r="E291" s="253"/>
      <c r="F291" s="253"/>
      <c r="G291" s="253"/>
      <c r="H291" s="253"/>
      <c r="I291" s="306"/>
      <c r="J291" s="20" t="s">
        <v>543</v>
      </c>
      <c r="K291" s="55" t="s">
        <v>578</v>
      </c>
      <c r="L291" s="17">
        <v>6</v>
      </c>
      <c r="M291" s="296"/>
      <c r="N291" s="310"/>
      <c r="O291" s="35">
        <v>3381</v>
      </c>
      <c r="P291" s="142">
        <v>1</v>
      </c>
      <c r="Q291" s="38" t="s">
        <v>9</v>
      </c>
      <c r="R291" s="78">
        <v>5.28</v>
      </c>
      <c r="S291" s="203" t="e">
        <f>IF(AND(K291="Seznanjanje z IO",#REF!= 2), 0.5)</f>
        <v>#REF!</v>
      </c>
      <c r="T291" s="203" t="e">
        <f>IF(AND(K291="Seznanjanje z IO",#REF!= 0.5), 0.17)</f>
        <v>#REF!</v>
      </c>
      <c r="U291" s="176" t="e">
        <f t="shared" si="4"/>
        <v>#REF!</v>
      </c>
      <c r="V291" s="205" t="e">
        <f>IF(OR(S291=0.5, T291=0.17),(((R291*U291)+#REF!)*#REF!)*#REF!,0)</f>
        <v>#REF!</v>
      </c>
      <c r="W291" s="205" t="e">
        <f>IF(V291=0, 0,#REF!- V291)</f>
        <v>#REF!</v>
      </c>
      <c r="X291" s="210" t="e">
        <f>IF(W291=0, "-",W291/#REF!)</f>
        <v>#REF!</v>
      </c>
      <c r="Y291" s="205" t="e">
        <f>IF(V291=0,#REF!, V291)</f>
        <v>#REF!</v>
      </c>
      <c r="Z291" s="273"/>
      <c r="AA291" s="269" t="str">
        <f>IF(AC291=1, (Z291/#REF!), "-")</f>
        <v>-</v>
      </c>
      <c r="AB291" s="253"/>
      <c r="AC291" s="250"/>
      <c r="AD291" s="238">
        <v>0.8</v>
      </c>
      <c r="AE291" s="65"/>
      <c r="AF291" s="65"/>
    </row>
    <row r="292" spans="1:32" s="11" customFormat="1" ht="12" customHeight="1" thickTop="1" thickBot="1">
      <c r="A292" s="294"/>
      <c r="B292" s="259"/>
      <c r="C292" s="259"/>
      <c r="D292" s="301"/>
      <c r="E292" s="259"/>
      <c r="F292" s="259"/>
      <c r="G292" s="259"/>
      <c r="H292" s="259"/>
      <c r="I292" s="306"/>
      <c r="J292" s="68" t="s">
        <v>545</v>
      </c>
      <c r="K292" s="75" t="s">
        <v>124</v>
      </c>
      <c r="L292" s="229" t="s">
        <v>1066</v>
      </c>
      <c r="M292" s="312"/>
      <c r="N292" s="311"/>
      <c r="O292" s="35">
        <v>3381</v>
      </c>
      <c r="P292" s="143">
        <v>1</v>
      </c>
      <c r="Q292" s="38" t="s">
        <v>9</v>
      </c>
      <c r="R292" s="65">
        <v>5.28</v>
      </c>
      <c r="S292" s="203" t="e">
        <f>IF(AND(K292="Seznanjanje z IO",#REF!= 2), 0.5)</f>
        <v>#REF!</v>
      </c>
      <c r="T292" s="203" t="e">
        <f>IF(AND(K292="Seznanjanje z IO",#REF!= 0.5), 0.17)</f>
        <v>#REF!</v>
      </c>
      <c r="U292" s="176" t="e">
        <f t="shared" si="4"/>
        <v>#REF!</v>
      </c>
      <c r="V292" s="205" t="e">
        <f>IF(OR(S292=0.5, T292=0.17),(((R292*U292)+#REF!)*#REF!)*#REF!,0)</f>
        <v>#REF!</v>
      </c>
      <c r="W292" s="205" t="e">
        <f>IF(V292=0, 0,#REF!- V292)</f>
        <v>#REF!</v>
      </c>
      <c r="X292" s="210" t="e">
        <f>IF(W292=0, "-",W292/#REF!)</f>
        <v>#REF!</v>
      </c>
      <c r="Y292" s="205" t="e">
        <f>IF(V292=0,#REF!, V292)</f>
        <v>#REF!</v>
      </c>
      <c r="Z292" s="274"/>
      <c r="AA292" s="270" t="str">
        <f>IF(AC292=1, (Z292/#REF!), "-")</f>
        <v>-</v>
      </c>
      <c r="AB292" s="259"/>
      <c r="AC292" s="251"/>
      <c r="AD292" s="234">
        <v>0.8</v>
      </c>
      <c r="AE292" s="231"/>
      <c r="AF292" s="231"/>
    </row>
    <row r="293" spans="1:32" s="11" customFormat="1" ht="12" customHeight="1" thickTop="1">
      <c r="A293" s="293" t="s">
        <v>967</v>
      </c>
      <c r="B293" s="252" t="s">
        <v>517</v>
      </c>
      <c r="C293" s="252" t="s">
        <v>580</v>
      </c>
      <c r="D293" s="299" t="s">
        <v>87</v>
      </c>
      <c r="E293" s="252" t="s">
        <v>971</v>
      </c>
      <c r="F293" s="252" t="s">
        <v>972</v>
      </c>
      <c r="G293" s="252" t="s">
        <v>546</v>
      </c>
      <c r="H293" s="252" t="s">
        <v>582</v>
      </c>
      <c r="I293" s="305">
        <v>6</v>
      </c>
      <c r="J293" s="18" t="s">
        <v>548</v>
      </c>
      <c r="K293" s="50" t="s">
        <v>7</v>
      </c>
      <c r="L293" s="228">
        <v>1</v>
      </c>
      <c r="M293" s="295" t="s">
        <v>584</v>
      </c>
      <c r="N293" s="252"/>
      <c r="O293" s="41">
        <v>4465</v>
      </c>
      <c r="P293" s="141">
        <v>4</v>
      </c>
      <c r="Q293" s="31" t="s">
        <v>9</v>
      </c>
      <c r="R293" s="34">
        <v>5.28</v>
      </c>
      <c r="S293" s="203" t="e">
        <f>IF(AND(K293="Seznanjanje z IO",#REF!= 2), 0.5)</f>
        <v>#REF!</v>
      </c>
      <c r="T293" s="203" t="e">
        <f>IF(AND(K293="Seznanjanje z IO",#REF!= 0.5), 0.17)</f>
        <v>#REF!</v>
      </c>
      <c r="U293" s="176" t="e">
        <f t="shared" si="4"/>
        <v>#REF!</v>
      </c>
      <c r="V293" s="205" t="e">
        <f>IF(OR(S293=0.5, T293=0.17),(((R293*U293)+#REF!)*#REF!)*#REF!,0)</f>
        <v>#REF!</v>
      </c>
      <c r="W293" s="205" t="e">
        <f>IF(V293=0, 0,#REF!- V293)</f>
        <v>#REF!</v>
      </c>
      <c r="X293" s="210" t="e">
        <f>IF(W293=0, "-",W293/#REF!)</f>
        <v>#REF!</v>
      </c>
      <c r="Y293" s="205" t="e">
        <f>IF(V293=0,#REF!, V293)</f>
        <v>#REF!</v>
      </c>
      <c r="Z293" s="275" t="e">
        <f>SUM(Y293:Y297)</f>
        <v>#REF!</v>
      </c>
      <c r="AA293" s="268" t="e">
        <f>IF(AC293=1, (Z293/#REF!), "-")</f>
        <v>#REF!</v>
      </c>
      <c r="AB293" s="252" t="s">
        <v>546</v>
      </c>
      <c r="AC293" s="249">
        <v>1</v>
      </c>
      <c r="AD293" s="232">
        <v>0.8</v>
      </c>
      <c r="AE293" s="53">
        <v>289737.24192</v>
      </c>
      <c r="AF293" s="53">
        <v>231789.79353600001</v>
      </c>
    </row>
    <row r="294" spans="1:32" s="11" customFormat="1" ht="12" customHeight="1">
      <c r="A294" s="317"/>
      <c r="B294" s="253"/>
      <c r="C294" s="253"/>
      <c r="D294" s="301"/>
      <c r="E294" s="253"/>
      <c r="F294" s="253"/>
      <c r="G294" s="253"/>
      <c r="H294" s="253"/>
      <c r="I294" s="306"/>
      <c r="J294" s="20" t="s">
        <v>550</v>
      </c>
      <c r="K294" s="82" t="s">
        <v>209</v>
      </c>
      <c r="L294" s="17">
        <v>5</v>
      </c>
      <c r="M294" s="296"/>
      <c r="N294" s="253"/>
      <c r="O294" s="41">
        <v>4465</v>
      </c>
      <c r="P294" s="142">
        <v>4</v>
      </c>
      <c r="Q294" s="38" t="s">
        <v>1</v>
      </c>
      <c r="R294" s="78">
        <v>5.28</v>
      </c>
      <c r="S294" s="203" t="e">
        <f>IF(AND(K294="Seznanjanje z IO",#REF!= 2), 0.5)</f>
        <v>#REF!</v>
      </c>
      <c r="T294" s="203" t="e">
        <f>IF(AND(K294="Seznanjanje z IO",#REF!= 0.5), 0.17)</f>
        <v>#REF!</v>
      </c>
      <c r="U294" s="176" t="e">
        <f t="shared" si="4"/>
        <v>#REF!</v>
      </c>
      <c r="V294" s="205" t="e">
        <f>IF(OR(S294=0.5, T294=0.17),(((R294*U294)+#REF!)*#REF!)*#REF!,0)</f>
        <v>#REF!</v>
      </c>
      <c r="W294" s="205" t="e">
        <f>IF(V294=0, 0,#REF!- V294)</f>
        <v>#REF!</v>
      </c>
      <c r="X294" s="210" t="e">
        <f>IF(W294=0, "-",W294/#REF!)</f>
        <v>#REF!</v>
      </c>
      <c r="Y294" s="205" t="e">
        <f>IF(V294=0,#REF!, V294)</f>
        <v>#REF!</v>
      </c>
      <c r="Z294" s="276"/>
      <c r="AA294" s="269" t="str">
        <f>IF(AC294=1, (Z294/#REF!), "-")</f>
        <v>-</v>
      </c>
      <c r="AB294" s="253"/>
      <c r="AC294" s="250"/>
      <c r="AD294" s="238">
        <v>0.8</v>
      </c>
      <c r="AE294" s="65"/>
      <c r="AF294" s="65"/>
    </row>
    <row r="295" spans="1:32" s="11" customFormat="1" ht="12" customHeight="1">
      <c r="A295" s="317"/>
      <c r="B295" s="253"/>
      <c r="C295" s="253"/>
      <c r="D295" s="301"/>
      <c r="E295" s="253"/>
      <c r="F295" s="253"/>
      <c r="G295" s="253"/>
      <c r="H295" s="253"/>
      <c r="I295" s="306"/>
      <c r="J295" s="20" t="s">
        <v>551</v>
      </c>
      <c r="K295" s="82" t="s">
        <v>587</v>
      </c>
      <c r="L295" s="17">
        <v>9</v>
      </c>
      <c r="M295" s="296"/>
      <c r="N295" s="253"/>
      <c r="O295" s="41">
        <v>4465</v>
      </c>
      <c r="P295" s="142">
        <v>4</v>
      </c>
      <c r="Q295" s="38" t="s">
        <v>9</v>
      </c>
      <c r="R295" s="78">
        <v>5.28</v>
      </c>
      <c r="S295" s="203" t="e">
        <f>IF(AND(K295="Seznanjanje z IO",#REF!= 2), 0.5)</f>
        <v>#REF!</v>
      </c>
      <c r="T295" s="203" t="e">
        <f>IF(AND(K295="Seznanjanje z IO",#REF!= 0.5), 0.17)</f>
        <v>#REF!</v>
      </c>
      <c r="U295" s="176" t="e">
        <f t="shared" si="4"/>
        <v>#REF!</v>
      </c>
      <c r="V295" s="205" t="e">
        <f>IF(OR(S295=0.5, T295=0.17),(((R295*U295)+#REF!)*#REF!)*#REF!,0)</f>
        <v>#REF!</v>
      </c>
      <c r="W295" s="205" t="e">
        <f>IF(V295=0, 0,#REF!- V295)</f>
        <v>#REF!</v>
      </c>
      <c r="X295" s="210" t="e">
        <f>IF(W295=0, "-",W295/#REF!)</f>
        <v>#REF!</v>
      </c>
      <c r="Y295" s="205" t="e">
        <f>IF(V295=0,#REF!, V295)</f>
        <v>#REF!</v>
      </c>
      <c r="Z295" s="276"/>
      <c r="AA295" s="269" t="str">
        <f>IF(AC295=1, (Z295/#REF!), "-")</f>
        <v>-</v>
      </c>
      <c r="AB295" s="253"/>
      <c r="AC295" s="250"/>
      <c r="AD295" s="238">
        <v>0.8</v>
      </c>
      <c r="AE295" s="65"/>
      <c r="AF295" s="65"/>
    </row>
    <row r="296" spans="1:32" s="11" customFormat="1" ht="12" customHeight="1">
      <c r="A296" s="294"/>
      <c r="B296" s="253"/>
      <c r="C296" s="253"/>
      <c r="D296" s="301"/>
      <c r="E296" s="253"/>
      <c r="F296" s="253"/>
      <c r="G296" s="253"/>
      <c r="H296" s="253"/>
      <c r="I296" s="306"/>
      <c r="J296" s="20" t="s">
        <v>553</v>
      </c>
      <c r="K296" s="55" t="s">
        <v>589</v>
      </c>
      <c r="L296" s="17">
        <v>6</v>
      </c>
      <c r="M296" s="296"/>
      <c r="N296" s="253"/>
      <c r="O296" s="41">
        <v>4465</v>
      </c>
      <c r="P296" s="142">
        <v>4</v>
      </c>
      <c r="Q296" s="38" t="s">
        <v>9</v>
      </c>
      <c r="R296" s="78">
        <v>5.28</v>
      </c>
      <c r="S296" s="203" t="e">
        <f>IF(AND(K296="Seznanjanje z IO",#REF!= 2), 0.5)</f>
        <v>#REF!</v>
      </c>
      <c r="T296" s="203" t="e">
        <f>IF(AND(K296="Seznanjanje z IO",#REF!= 0.5), 0.17)</f>
        <v>#REF!</v>
      </c>
      <c r="U296" s="176" t="e">
        <f t="shared" si="4"/>
        <v>#REF!</v>
      </c>
      <c r="V296" s="205" t="e">
        <f>IF(OR(S296=0.5, T296=0.17),(((R296*U296)+#REF!)*#REF!)*#REF!,0)</f>
        <v>#REF!</v>
      </c>
      <c r="W296" s="205" t="e">
        <f>IF(V296=0, 0,#REF!- V296)</f>
        <v>#REF!</v>
      </c>
      <c r="X296" s="210" t="e">
        <f>IF(W296=0, "-",W296/#REF!)</f>
        <v>#REF!</v>
      </c>
      <c r="Y296" s="205" t="e">
        <f>IF(V296=0,#REF!, V296)</f>
        <v>#REF!</v>
      </c>
      <c r="Z296" s="276"/>
      <c r="AA296" s="269" t="str">
        <f>IF(AC296=1, (Z296/#REF!), "-")</f>
        <v>-</v>
      </c>
      <c r="AB296" s="253"/>
      <c r="AC296" s="250"/>
      <c r="AD296" s="238">
        <v>0.8</v>
      </c>
      <c r="AE296" s="65"/>
      <c r="AF296" s="65"/>
    </row>
    <row r="297" spans="1:32" s="11" customFormat="1" ht="12" customHeight="1" thickBot="1">
      <c r="A297" s="294"/>
      <c r="B297" s="259"/>
      <c r="C297" s="259"/>
      <c r="D297" s="301"/>
      <c r="E297" s="259"/>
      <c r="F297" s="259"/>
      <c r="G297" s="259"/>
      <c r="H297" s="259"/>
      <c r="I297" s="306"/>
      <c r="J297" s="68" t="s">
        <v>554</v>
      </c>
      <c r="K297" s="75" t="s">
        <v>124</v>
      </c>
      <c r="L297" s="229">
        <v>10</v>
      </c>
      <c r="M297" s="312"/>
      <c r="N297" s="259"/>
      <c r="O297" s="41">
        <v>4465</v>
      </c>
      <c r="P297" s="143">
        <v>4</v>
      </c>
      <c r="Q297" s="38" t="s">
        <v>9</v>
      </c>
      <c r="R297" s="65">
        <v>5.28</v>
      </c>
      <c r="S297" s="203" t="e">
        <f>IF(AND(K297="Seznanjanje z IO",#REF!= 2), 0.5)</f>
        <v>#REF!</v>
      </c>
      <c r="T297" s="203" t="e">
        <f>IF(AND(K297="Seznanjanje z IO",#REF!= 0.5), 0.17)</f>
        <v>#REF!</v>
      </c>
      <c r="U297" s="176" t="e">
        <f t="shared" si="4"/>
        <v>#REF!</v>
      </c>
      <c r="V297" s="205" t="e">
        <f>IF(OR(S297=0.5, T297=0.17),(((R297*U297)+#REF!)*#REF!)*#REF!,0)</f>
        <v>#REF!</v>
      </c>
      <c r="W297" s="205" t="e">
        <f>IF(V297=0, 0,#REF!- V297)</f>
        <v>#REF!</v>
      </c>
      <c r="X297" s="210" t="e">
        <f>IF(W297=0, "-",W297/#REF!)</f>
        <v>#REF!</v>
      </c>
      <c r="Y297" s="205" t="e">
        <f>IF(V297=0,#REF!, V297)</f>
        <v>#REF!</v>
      </c>
      <c r="Z297" s="277"/>
      <c r="AA297" s="270" t="str">
        <f>IF(AC297=1, (Z297/#REF!), "-")</f>
        <v>-</v>
      </c>
      <c r="AB297" s="259"/>
      <c r="AC297" s="251"/>
      <c r="AD297" s="234">
        <v>0.8</v>
      </c>
      <c r="AE297" s="231"/>
      <c r="AF297" s="231"/>
    </row>
    <row r="298" spans="1:32" s="11" customFormat="1" ht="12" customHeight="1" thickTop="1">
      <c r="A298" s="293" t="s">
        <v>967</v>
      </c>
      <c r="B298" s="252" t="s">
        <v>517</v>
      </c>
      <c r="C298" s="252" t="s">
        <v>590</v>
      </c>
      <c r="D298" s="299" t="s">
        <v>87</v>
      </c>
      <c r="E298" s="252" t="s">
        <v>971</v>
      </c>
      <c r="F298" s="252" t="s">
        <v>972</v>
      </c>
      <c r="G298" s="252" t="s">
        <v>555</v>
      </c>
      <c r="H298" s="252" t="s">
        <v>592</v>
      </c>
      <c r="I298" s="305">
        <v>6</v>
      </c>
      <c r="J298" s="18" t="s">
        <v>557</v>
      </c>
      <c r="K298" s="74" t="s">
        <v>7</v>
      </c>
      <c r="L298" s="228">
        <v>1</v>
      </c>
      <c r="M298" s="295" t="s">
        <v>594</v>
      </c>
      <c r="N298" s="252"/>
      <c r="O298" s="57">
        <v>40188</v>
      </c>
      <c r="P298" s="141">
        <v>1</v>
      </c>
      <c r="Q298" s="31" t="s">
        <v>9</v>
      </c>
      <c r="R298" s="34">
        <v>5.28</v>
      </c>
      <c r="S298" s="203" t="e">
        <f>IF(AND(K298="Seznanjanje z IO",#REF!= 2), 0.5)</f>
        <v>#REF!</v>
      </c>
      <c r="T298" s="203" t="e">
        <f>IF(AND(K298="Seznanjanje z IO",#REF!= 0.5), 0.17)</f>
        <v>#REF!</v>
      </c>
      <c r="U298" s="176" t="e">
        <f t="shared" si="4"/>
        <v>#REF!</v>
      </c>
      <c r="V298" s="205" t="e">
        <f>IF(OR(S298=0.5, T298=0.17),(((R298*U298)+#REF!)*#REF!)*#REF!,0)</f>
        <v>#REF!</v>
      </c>
      <c r="W298" s="205" t="e">
        <f>IF(V298=0, 0,#REF!- V298)</f>
        <v>#REF!</v>
      </c>
      <c r="X298" s="210" t="e">
        <f>IF(W298=0, "-",W298/#REF!)</f>
        <v>#REF!</v>
      </c>
      <c r="Y298" s="205" t="e">
        <f>IF(V298=0,#REF!, V298)</f>
        <v>#REF!</v>
      </c>
      <c r="Z298" s="275" t="e">
        <f>SUM(Y298:Y301)</f>
        <v>#REF!</v>
      </c>
      <c r="AA298" s="268" t="e">
        <f>IF(AC298=1, (Z298/#REF!), "-")</f>
        <v>#REF!</v>
      </c>
      <c r="AB298" s="252" t="s">
        <v>555</v>
      </c>
      <c r="AC298" s="249">
        <v>1</v>
      </c>
      <c r="AD298" s="232">
        <v>0.8</v>
      </c>
      <c r="AE298" s="53">
        <v>594938.71080000012</v>
      </c>
      <c r="AF298" s="53">
        <v>475950.96864000015</v>
      </c>
    </row>
    <row r="299" spans="1:32" s="11" customFormat="1" ht="12" customHeight="1">
      <c r="A299" s="317"/>
      <c r="B299" s="253"/>
      <c r="C299" s="253"/>
      <c r="D299" s="301"/>
      <c r="E299" s="253"/>
      <c r="F299" s="253"/>
      <c r="G299" s="253"/>
      <c r="H299" s="253"/>
      <c r="I299" s="306"/>
      <c r="J299" s="20" t="s">
        <v>559</v>
      </c>
      <c r="K299" s="55" t="s">
        <v>209</v>
      </c>
      <c r="L299" s="17">
        <v>5</v>
      </c>
      <c r="M299" s="296"/>
      <c r="N299" s="253"/>
      <c r="O299" s="57">
        <v>40188</v>
      </c>
      <c r="P299" s="142">
        <v>1</v>
      </c>
      <c r="Q299" s="38" t="s">
        <v>1</v>
      </c>
      <c r="R299" s="78">
        <v>5.28</v>
      </c>
      <c r="S299" s="203" t="e">
        <f>IF(AND(K299="Seznanjanje z IO",#REF!= 2), 0.5)</f>
        <v>#REF!</v>
      </c>
      <c r="T299" s="203" t="e">
        <f>IF(AND(K299="Seznanjanje z IO",#REF!= 0.5), 0.17)</f>
        <v>#REF!</v>
      </c>
      <c r="U299" s="176" t="e">
        <f t="shared" si="4"/>
        <v>#REF!</v>
      </c>
      <c r="V299" s="205" t="e">
        <f>IF(OR(S299=0.5, T299=0.17),(((R299*U299)+#REF!)*#REF!)*#REF!,0)</f>
        <v>#REF!</v>
      </c>
      <c r="W299" s="205" t="e">
        <f>IF(V299=0, 0,#REF!- V299)</f>
        <v>#REF!</v>
      </c>
      <c r="X299" s="210" t="e">
        <f>IF(W299=0, "-",W299/#REF!)</f>
        <v>#REF!</v>
      </c>
      <c r="Y299" s="205" t="e">
        <f>IF(V299=0,#REF!, V299)</f>
        <v>#REF!</v>
      </c>
      <c r="Z299" s="276"/>
      <c r="AA299" s="269" t="str">
        <f>IF(AC299=1, (Z299/#REF!), "-")</f>
        <v>-</v>
      </c>
      <c r="AB299" s="253"/>
      <c r="AC299" s="250"/>
      <c r="AD299" s="238">
        <v>0.8</v>
      </c>
      <c r="AE299" s="65"/>
      <c r="AF299" s="65"/>
    </row>
    <row r="300" spans="1:32" s="11" customFormat="1" ht="12" customHeight="1">
      <c r="A300" s="294"/>
      <c r="B300" s="253"/>
      <c r="C300" s="253"/>
      <c r="D300" s="301"/>
      <c r="E300" s="253"/>
      <c r="F300" s="253"/>
      <c r="G300" s="253"/>
      <c r="H300" s="253"/>
      <c r="I300" s="306"/>
      <c r="J300" s="20" t="s">
        <v>560</v>
      </c>
      <c r="K300" s="55" t="s">
        <v>597</v>
      </c>
      <c r="L300" s="17">
        <v>6</v>
      </c>
      <c r="M300" s="296"/>
      <c r="N300" s="253"/>
      <c r="O300" s="57">
        <v>40188</v>
      </c>
      <c r="P300" s="142">
        <v>1</v>
      </c>
      <c r="Q300" s="38" t="s">
        <v>9</v>
      </c>
      <c r="R300" s="78">
        <v>5.28</v>
      </c>
      <c r="S300" s="203" t="e">
        <f>IF(AND(K300="Seznanjanje z IO",#REF!= 2), 0.5)</f>
        <v>#REF!</v>
      </c>
      <c r="T300" s="203" t="e">
        <f>IF(AND(K300="Seznanjanje z IO",#REF!= 0.5), 0.17)</f>
        <v>#REF!</v>
      </c>
      <c r="U300" s="176" t="e">
        <f t="shared" si="4"/>
        <v>#REF!</v>
      </c>
      <c r="V300" s="205" t="e">
        <f>IF(OR(S300=0.5, T300=0.17),(((R300*U300)+#REF!)*#REF!)*#REF!,0)</f>
        <v>#REF!</v>
      </c>
      <c r="W300" s="205" t="e">
        <f>IF(V300=0, 0,#REF!- V300)</f>
        <v>#REF!</v>
      </c>
      <c r="X300" s="210" t="e">
        <f>IF(W300=0, "-",W300/#REF!)</f>
        <v>#REF!</v>
      </c>
      <c r="Y300" s="205" t="e">
        <f>IF(V300=0,#REF!, V300)</f>
        <v>#REF!</v>
      </c>
      <c r="Z300" s="276"/>
      <c r="AA300" s="269" t="str">
        <f>IF(AC300=1, (Z300/#REF!), "-")</f>
        <v>-</v>
      </c>
      <c r="AB300" s="253"/>
      <c r="AC300" s="250"/>
      <c r="AD300" s="238">
        <v>0.8</v>
      </c>
      <c r="AE300" s="65"/>
      <c r="AF300" s="65"/>
    </row>
    <row r="301" spans="1:32" s="11" customFormat="1" ht="12" customHeight="1" thickBot="1">
      <c r="A301" s="294"/>
      <c r="B301" s="259"/>
      <c r="C301" s="259"/>
      <c r="D301" s="301"/>
      <c r="E301" s="259"/>
      <c r="F301" s="259"/>
      <c r="G301" s="259"/>
      <c r="H301" s="259"/>
      <c r="I301" s="306"/>
      <c r="J301" s="68" t="s">
        <v>562</v>
      </c>
      <c r="K301" s="75" t="s">
        <v>124</v>
      </c>
      <c r="L301" s="229">
        <v>10</v>
      </c>
      <c r="M301" s="312"/>
      <c r="N301" s="259"/>
      <c r="O301" s="57">
        <v>40188</v>
      </c>
      <c r="P301" s="143">
        <v>1</v>
      </c>
      <c r="Q301" s="38" t="s">
        <v>9</v>
      </c>
      <c r="R301" s="65">
        <v>5.28</v>
      </c>
      <c r="S301" s="203" t="e">
        <f>IF(AND(K301="Seznanjanje z IO",#REF!= 2), 0.5)</f>
        <v>#REF!</v>
      </c>
      <c r="T301" s="203" t="e">
        <f>IF(AND(K301="Seznanjanje z IO",#REF!= 0.5), 0.17)</f>
        <v>#REF!</v>
      </c>
      <c r="U301" s="176" t="e">
        <f t="shared" si="4"/>
        <v>#REF!</v>
      </c>
      <c r="V301" s="205" t="e">
        <f>IF(OR(S301=0.5, T301=0.17),(((R301*U301)+#REF!)*#REF!)*#REF!,0)</f>
        <v>#REF!</v>
      </c>
      <c r="W301" s="205" t="e">
        <f>IF(V301=0, 0,#REF!- V301)</f>
        <v>#REF!</v>
      </c>
      <c r="X301" s="210" t="e">
        <f>IF(W301=0, "-",W301/#REF!)</f>
        <v>#REF!</v>
      </c>
      <c r="Y301" s="205" t="e">
        <f>IF(V301=0,#REF!, V301)</f>
        <v>#REF!</v>
      </c>
      <c r="Z301" s="277"/>
      <c r="AA301" s="270" t="str">
        <f>IF(AC301=1, (Z301/#REF!), "-")</f>
        <v>-</v>
      </c>
      <c r="AB301" s="259"/>
      <c r="AC301" s="251"/>
      <c r="AD301" s="234">
        <v>0.8</v>
      </c>
      <c r="AE301" s="231"/>
      <c r="AF301" s="231"/>
    </row>
    <row r="302" spans="1:32" s="11" customFormat="1" ht="12" customHeight="1" thickTop="1">
      <c r="A302" s="293" t="s">
        <v>967</v>
      </c>
      <c r="B302" s="252" t="s">
        <v>517</v>
      </c>
      <c r="C302" s="252" t="s">
        <v>599</v>
      </c>
      <c r="D302" s="299" t="s">
        <v>87</v>
      </c>
      <c r="E302" s="252" t="s">
        <v>971</v>
      </c>
      <c r="F302" s="252" t="s">
        <v>972</v>
      </c>
      <c r="G302" s="252" t="s">
        <v>564</v>
      </c>
      <c r="H302" s="252" t="s">
        <v>601</v>
      </c>
      <c r="I302" s="305">
        <v>6</v>
      </c>
      <c r="J302" s="18" t="s">
        <v>566</v>
      </c>
      <c r="K302" s="50" t="s">
        <v>7</v>
      </c>
      <c r="L302" s="228">
        <v>1</v>
      </c>
      <c r="M302" s="295" t="s">
        <v>603</v>
      </c>
      <c r="N302" s="252"/>
      <c r="O302" s="35">
        <v>40006</v>
      </c>
      <c r="P302" s="141">
        <v>1</v>
      </c>
      <c r="Q302" s="31" t="s">
        <v>9</v>
      </c>
      <c r="R302" s="34">
        <v>5.28</v>
      </c>
      <c r="S302" s="203" t="e">
        <f>IF(AND(K302="Seznanjanje z IO",#REF!= 2), 0.5)</f>
        <v>#REF!</v>
      </c>
      <c r="T302" s="203" t="e">
        <f>IF(AND(K302="Seznanjanje z IO",#REF!= 0.5), 0.17)</f>
        <v>#REF!</v>
      </c>
      <c r="U302" s="176" t="e">
        <f t="shared" si="4"/>
        <v>#REF!</v>
      </c>
      <c r="V302" s="205" t="e">
        <f>IF(OR(S302=0.5, T302=0.17),(((R302*U302)+#REF!)*#REF!)*#REF!,0)</f>
        <v>#REF!</v>
      </c>
      <c r="W302" s="205" t="e">
        <f>IF(V302=0, 0,#REF!- V302)</f>
        <v>#REF!</v>
      </c>
      <c r="X302" s="210" t="e">
        <f>IF(W302=0, "-",W302/#REF!)</f>
        <v>#REF!</v>
      </c>
      <c r="Y302" s="205" t="e">
        <f>IF(V302=0,#REF!, V302)</f>
        <v>#REF!</v>
      </c>
      <c r="Z302" s="272" t="e">
        <f>SUM(Y302:Y306)</f>
        <v>#REF!</v>
      </c>
      <c r="AA302" s="268" t="str">
        <f>IF(AC302=1, (Z302/#REF!), "-")</f>
        <v>-</v>
      </c>
      <c r="AB302" s="252" t="s">
        <v>564</v>
      </c>
      <c r="AC302" s="249"/>
      <c r="AD302" s="232">
        <v>0.8</v>
      </c>
      <c r="AE302" s="53">
        <v>758577.76960000012</v>
      </c>
      <c r="AF302" s="53">
        <v>606862.21568000014</v>
      </c>
    </row>
    <row r="303" spans="1:32" s="11" customFormat="1" ht="12" customHeight="1">
      <c r="A303" s="317"/>
      <c r="B303" s="253"/>
      <c r="C303" s="253"/>
      <c r="D303" s="301"/>
      <c r="E303" s="253"/>
      <c r="F303" s="253"/>
      <c r="G303" s="253"/>
      <c r="H303" s="253"/>
      <c r="I303" s="306"/>
      <c r="J303" s="20" t="s">
        <v>567</v>
      </c>
      <c r="K303" s="82" t="s">
        <v>209</v>
      </c>
      <c r="L303" s="17">
        <v>5</v>
      </c>
      <c r="M303" s="296"/>
      <c r="N303" s="253"/>
      <c r="O303" s="41">
        <v>40006</v>
      </c>
      <c r="P303" s="142">
        <v>1</v>
      </c>
      <c r="Q303" s="38" t="s">
        <v>1</v>
      </c>
      <c r="R303" s="78">
        <v>5.28</v>
      </c>
      <c r="S303" s="203" t="e">
        <f>IF(AND(K303="Seznanjanje z IO",#REF!= 2), 0.5)</f>
        <v>#REF!</v>
      </c>
      <c r="T303" s="203" t="e">
        <f>IF(AND(K303="Seznanjanje z IO",#REF!= 0.5), 0.17)</f>
        <v>#REF!</v>
      </c>
      <c r="U303" s="176" t="e">
        <f t="shared" si="4"/>
        <v>#REF!</v>
      </c>
      <c r="V303" s="205" t="e">
        <f>IF(OR(S303=0.5, T303=0.17),(((R303*U303)+#REF!)*#REF!)*#REF!,0)</f>
        <v>#REF!</v>
      </c>
      <c r="W303" s="205" t="e">
        <f>IF(V303=0, 0,#REF!- V303)</f>
        <v>#REF!</v>
      </c>
      <c r="X303" s="210" t="e">
        <f>IF(W303=0, "-",W303/#REF!)</f>
        <v>#REF!</v>
      </c>
      <c r="Y303" s="205" t="e">
        <f>IF(V303=0,#REF!, V303)</f>
        <v>#REF!</v>
      </c>
      <c r="Z303" s="273"/>
      <c r="AA303" s="269" t="str">
        <f>IF(AC303=1, (Z303/#REF!), "-")</f>
        <v>-</v>
      </c>
      <c r="AB303" s="253"/>
      <c r="AC303" s="250"/>
      <c r="AD303" s="238">
        <v>0.8</v>
      </c>
      <c r="AE303" s="65"/>
      <c r="AF303" s="65"/>
    </row>
    <row r="304" spans="1:32" s="11" customFormat="1" ht="12" customHeight="1">
      <c r="A304" s="294"/>
      <c r="B304" s="253"/>
      <c r="C304" s="253"/>
      <c r="D304" s="301"/>
      <c r="E304" s="253"/>
      <c r="F304" s="253"/>
      <c r="G304" s="253"/>
      <c r="H304" s="253"/>
      <c r="I304" s="306"/>
      <c r="J304" s="20" t="s">
        <v>568</v>
      </c>
      <c r="K304" s="55" t="s">
        <v>606</v>
      </c>
      <c r="L304" s="17">
        <v>6</v>
      </c>
      <c r="M304" s="296"/>
      <c r="N304" s="253"/>
      <c r="O304" s="41">
        <v>40006</v>
      </c>
      <c r="P304" s="142">
        <v>1</v>
      </c>
      <c r="Q304" s="38" t="s">
        <v>9</v>
      </c>
      <c r="R304" s="78">
        <v>5.28</v>
      </c>
      <c r="S304" s="203" t="e">
        <f>IF(AND(K304="Seznanjanje z IO",#REF!= 2), 0.5)</f>
        <v>#REF!</v>
      </c>
      <c r="T304" s="203" t="e">
        <f>IF(AND(K304="Seznanjanje z IO",#REF!= 0.5), 0.17)</f>
        <v>#REF!</v>
      </c>
      <c r="U304" s="176" t="e">
        <f t="shared" si="4"/>
        <v>#REF!</v>
      </c>
      <c r="V304" s="205" t="e">
        <f>IF(OR(S304=0.5, T304=0.17),(((R304*U304)+#REF!)*#REF!)*#REF!,0)</f>
        <v>#REF!</v>
      </c>
      <c r="W304" s="205" t="e">
        <f>IF(V304=0, 0,#REF!- V304)</f>
        <v>#REF!</v>
      </c>
      <c r="X304" s="210" t="e">
        <f>IF(W304=0, "-",W304/#REF!)</f>
        <v>#REF!</v>
      </c>
      <c r="Y304" s="205" t="e">
        <f>IF(V304=0,#REF!, V304)</f>
        <v>#REF!</v>
      </c>
      <c r="Z304" s="273"/>
      <c r="AA304" s="269" t="str">
        <f>IF(AC304=1, (Z304/#REF!), "-")</f>
        <v>-</v>
      </c>
      <c r="AB304" s="253"/>
      <c r="AC304" s="250"/>
      <c r="AD304" s="238">
        <v>0.8</v>
      </c>
      <c r="AE304" s="65"/>
      <c r="AF304" s="65"/>
    </row>
    <row r="305" spans="1:32" s="11" customFormat="1" ht="12" customHeight="1">
      <c r="A305" s="294"/>
      <c r="B305" s="253"/>
      <c r="C305" s="253"/>
      <c r="D305" s="301"/>
      <c r="E305" s="253"/>
      <c r="F305" s="253"/>
      <c r="G305" s="253"/>
      <c r="H305" s="253"/>
      <c r="I305" s="306"/>
      <c r="J305" s="20" t="s">
        <v>570</v>
      </c>
      <c r="K305" s="82" t="s">
        <v>587</v>
      </c>
      <c r="L305" s="17">
        <v>9</v>
      </c>
      <c r="M305" s="296"/>
      <c r="N305" s="253"/>
      <c r="O305" s="41">
        <v>40006</v>
      </c>
      <c r="P305" s="142">
        <v>1</v>
      </c>
      <c r="Q305" s="38" t="s">
        <v>9</v>
      </c>
      <c r="R305" s="78">
        <v>5.28</v>
      </c>
      <c r="S305" s="203" t="e">
        <f>IF(AND(K305="Seznanjanje z IO",#REF!= 2), 0.5)</f>
        <v>#REF!</v>
      </c>
      <c r="T305" s="203" t="e">
        <f>IF(AND(K305="Seznanjanje z IO",#REF!= 0.5), 0.17)</f>
        <v>#REF!</v>
      </c>
      <c r="U305" s="176" t="e">
        <f t="shared" si="4"/>
        <v>#REF!</v>
      </c>
      <c r="V305" s="205" t="e">
        <f>IF(OR(S305=0.5, T305=0.17),(((R305*U305)+#REF!)*#REF!)*#REF!,0)</f>
        <v>#REF!</v>
      </c>
      <c r="W305" s="205" t="e">
        <f>IF(V305=0, 0,#REF!- V305)</f>
        <v>#REF!</v>
      </c>
      <c r="X305" s="210" t="e">
        <f>IF(W305=0, "-",W305/#REF!)</f>
        <v>#REF!</v>
      </c>
      <c r="Y305" s="205" t="e">
        <f>IF(V305=0,#REF!, V305)</f>
        <v>#REF!</v>
      </c>
      <c r="Z305" s="273"/>
      <c r="AA305" s="269" t="str">
        <f>IF(AC305=1, (Z305/#REF!), "-")</f>
        <v>-</v>
      </c>
      <c r="AB305" s="253"/>
      <c r="AC305" s="250"/>
      <c r="AD305" s="238">
        <v>0.8</v>
      </c>
      <c r="AE305" s="65"/>
      <c r="AF305" s="65"/>
    </row>
    <row r="306" spans="1:32" s="11" customFormat="1" ht="12" customHeight="1" thickBot="1">
      <c r="A306" s="294"/>
      <c r="B306" s="259"/>
      <c r="C306" s="259"/>
      <c r="D306" s="301"/>
      <c r="E306" s="259"/>
      <c r="F306" s="259"/>
      <c r="G306" s="259"/>
      <c r="H306" s="259"/>
      <c r="I306" s="306"/>
      <c r="J306" s="68" t="s">
        <v>896</v>
      </c>
      <c r="K306" s="75" t="s">
        <v>609</v>
      </c>
      <c r="L306" s="229">
        <v>10</v>
      </c>
      <c r="M306" s="312"/>
      <c r="N306" s="259"/>
      <c r="O306" s="57">
        <v>40006</v>
      </c>
      <c r="P306" s="143">
        <v>1</v>
      </c>
      <c r="Q306" s="38" t="s">
        <v>9</v>
      </c>
      <c r="R306" s="65">
        <v>5.28</v>
      </c>
      <c r="S306" s="203" t="e">
        <f>IF(AND(K306="Seznanjanje z IO",#REF!= 2), 0.5)</f>
        <v>#REF!</v>
      </c>
      <c r="T306" s="203" t="e">
        <f>IF(AND(K306="Seznanjanje z IO",#REF!= 0.5), 0.17)</f>
        <v>#REF!</v>
      </c>
      <c r="U306" s="176" t="e">
        <f t="shared" si="4"/>
        <v>#REF!</v>
      </c>
      <c r="V306" s="205" t="e">
        <f>IF(OR(S306=0.5, T306=0.17),(((R306*U306)+#REF!)*#REF!)*#REF!,0)</f>
        <v>#REF!</v>
      </c>
      <c r="W306" s="205" t="e">
        <f>IF(V306=0, 0,#REF!- V306)</f>
        <v>#REF!</v>
      </c>
      <c r="X306" s="210" t="e">
        <f>IF(W306=0, "-",W306/#REF!)</f>
        <v>#REF!</v>
      </c>
      <c r="Y306" s="205" t="e">
        <f>IF(V306=0,#REF!, V306)</f>
        <v>#REF!</v>
      </c>
      <c r="Z306" s="274"/>
      <c r="AA306" s="270" t="str">
        <f>IF(AC306=1, (Z306/#REF!), "-")</f>
        <v>-</v>
      </c>
      <c r="AB306" s="259"/>
      <c r="AC306" s="251"/>
      <c r="AD306" s="234">
        <v>0.8</v>
      </c>
      <c r="AE306" s="231"/>
      <c r="AF306" s="231"/>
    </row>
    <row r="307" spans="1:32" s="11" customFormat="1" ht="12" customHeight="1" thickTop="1">
      <c r="A307" s="293" t="s">
        <v>967</v>
      </c>
      <c r="B307" s="252" t="s">
        <v>517</v>
      </c>
      <c r="C307" s="252" t="s">
        <v>610</v>
      </c>
      <c r="D307" s="299" t="s">
        <v>87</v>
      </c>
      <c r="E307" s="252" t="s">
        <v>971</v>
      </c>
      <c r="F307" s="252" t="s">
        <v>972</v>
      </c>
      <c r="G307" s="252" t="s">
        <v>572</v>
      </c>
      <c r="H307" s="252" t="s">
        <v>612</v>
      </c>
      <c r="I307" s="305">
        <v>6</v>
      </c>
      <c r="J307" s="18" t="s">
        <v>574</v>
      </c>
      <c r="K307" s="50" t="s">
        <v>7</v>
      </c>
      <c r="L307" s="228">
        <v>1</v>
      </c>
      <c r="M307" s="296" t="s">
        <v>614</v>
      </c>
      <c r="N307" s="252"/>
      <c r="O307" s="35">
        <v>21658</v>
      </c>
      <c r="P307" s="141">
        <v>1</v>
      </c>
      <c r="Q307" s="31" t="s">
        <v>9</v>
      </c>
      <c r="R307" s="34">
        <v>5.28</v>
      </c>
      <c r="S307" s="203" t="e">
        <f>IF(AND(K307="Seznanjanje z IO",#REF!= 2), 0.5)</f>
        <v>#REF!</v>
      </c>
      <c r="T307" s="203" t="e">
        <f>IF(AND(K307="Seznanjanje z IO",#REF!= 0.5), 0.17)</f>
        <v>#REF!</v>
      </c>
      <c r="U307" s="176" t="e">
        <f t="shared" si="4"/>
        <v>#REF!</v>
      </c>
      <c r="V307" s="205" t="e">
        <f>IF(OR(S307=0.5, T307=0.17),(((R307*U307)+#REF!)*#REF!)*#REF!,0)</f>
        <v>#REF!</v>
      </c>
      <c r="W307" s="205" t="e">
        <f>IF(V307=0, 0,#REF!- V307)</f>
        <v>#REF!</v>
      </c>
      <c r="X307" s="210" t="e">
        <f>IF(W307=0, "-",W307/#REF!)</f>
        <v>#REF!</v>
      </c>
      <c r="Y307" s="205" t="e">
        <f>IF(V307=0,#REF!, V307)</f>
        <v>#REF!</v>
      </c>
      <c r="Z307" s="272" t="e">
        <f>SUM(Y307:Y310)</f>
        <v>#REF!</v>
      </c>
      <c r="AA307" s="268" t="str">
        <f>IF(AC307=1, (Z307/#REF!), "-")</f>
        <v>-</v>
      </c>
      <c r="AB307" s="252" t="s">
        <v>572</v>
      </c>
      <c r="AC307" s="249"/>
      <c r="AD307" s="232">
        <v>0.8</v>
      </c>
      <c r="AE307" s="53">
        <v>321058.19200000004</v>
      </c>
      <c r="AF307" s="53">
        <v>256846.55360000001</v>
      </c>
    </row>
    <row r="308" spans="1:32" s="11" customFormat="1" ht="12" customHeight="1">
      <c r="A308" s="317"/>
      <c r="B308" s="253"/>
      <c r="C308" s="253"/>
      <c r="D308" s="301"/>
      <c r="E308" s="253"/>
      <c r="F308" s="253"/>
      <c r="G308" s="253"/>
      <c r="H308" s="253"/>
      <c r="I308" s="306"/>
      <c r="J308" s="20" t="s">
        <v>576</v>
      </c>
      <c r="K308" s="82" t="s">
        <v>209</v>
      </c>
      <c r="L308" s="17">
        <v>5</v>
      </c>
      <c r="M308" s="296"/>
      <c r="N308" s="253"/>
      <c r="O308" s="41">
        <v>21658</v>
      </c>
      <c r="P308" s="142">
        <v>1</v>
      </c>
      <c r="Q308" s="38" t="s">
        <v>1</v>
      </c>
      <c r="R308" s="78">
        <v>5.28</v>
      </c>
      <c r="S308" s="203" t="e">
        <f>IF(AND(K308="Seznanjanje z IO",#REF!= 2), 0.5)</f>
        <v>#REF!</v>
      </c>
      <c r="T308" s="203" t="e">
        <f>IF(AND(K308="Seznanjanje z IO",#REF!= 0.5), 0.17)</f>
        <v>#REF!</v>
      </c>
      <c r="U308" s="176" t="e">
        <f t="shared" si="4"/>
        <v>#REF!</v>
      </c>
      <c r="V308" s="205" t="e">
        <f>IF(OR(S308=0.5, T308=0.17),(((R308*U308)+#REF!)*#REF!)*#REF!,0)</f>
        <v>#REF!</v>
      </c>
      <c r="W308" s="205" t="e">
        <f>IF(V308=0, 0,#REF!- V308)</f>
        <v>#REF!</v>
      </c>
      <c r="X308" s="210" t="e">
        <f>IF(W308=0, "-",W308/#REF!)</f>
        <v>#REF!</v>
      </c>
      <c r="Y308" s="205" t="e">
        <f>IF(V308=0,#REF!, V308)</f>
        <v>#REF!</v>
      </c>
      <c r="Z308" s="273"/>
      <c r="AA308" s="269" t="str">
        <f>IF(AC308=1, (Z308/#REF!), "-")</f>
        <v>-</v>
      </c>
      <c r="AB308" s="253"/>
      <c r="AC308" s="250"/>
      <c r="AD308" s="238">
        <v>0.8</v>
      </c>
      <c r="AE308" s="65"/>
      <c r="AF308" s="65"/>
    </row>
    <row r="309" spans="1:32" s="11" customFormat="1" ht="12" customHeight="1">
      <c r="A309" s="294"/>
      <c r="B309" s="253"/>
      <c r="C309" s="253"/>
      <c r="D309" s="301"/>
      <c r="E309" s="253"/>
      <c r="F309" s="253"/>
      <c r="G309" s="253"/>
      <c r="H309" s="253"/>
      <c r="I309" s="306"/>
      <c r="J309" s="20" t="s">
        <v>577</v>
      </c>
      <c r="K309" s="55" t="s">
        <v>617</v>
      </c>
      <c r="L309" s="17">
        <v>6</v>
      </c>
      <c r="M309" s="296"/>
      <c r="N309" s="253"/>
      <c r="O309" s="41">
        <v>21658</v>
      </c>
      <c r="P309" s="142">
        <v>1</v>
      </c>
      <c r="Q309" s="38" t="s">
        <v>9</v>
      </c>
      <c r="R309" s="78">
        <v>5.28</v>
      </c>
      <c r="S309" s="203" t="e">
        <f>IF(AND(K309="Seznanjanje z IO",#REF!= 2), 0.5)</f>
        <v>#REF!</v>
      </c>
      <c r="T309" s="203" t="e">
        <f>IF(AND(K309="Seznanjanje z IO",#REF!= 0.5), 0.17)</f>
        <v>#REF!</v>
      </c>
      <c r="U309" s="176" t="e">
        <f t="shared" si="4"/>
        <v>#REF!</v>
      </c>
      <c r="V309" s="205" t="e">
        <f>IF(OR(S309=0.5, T309=0.17),(((R309*U309)+#REF!)*#REF!)*#REF!,0)</f>
        <v>#REF!</v>
      </c>
      <c r="W309" s="205" t="e">
        <f>IF(V309=0, 0,#REF!- V309)</f>
        <v>#REF!</v>
      </c>
      <c r="X309" s="210" t="e">
        <f>IF(W309=0, "-",W309/#REF!)</f>
        <v>#REF!</v>
      </c>
      <c r="Y309" s="205" t="e">
        <f>IF(V309=0,#REF!, V309)</f>
        <v>#REF!</v>
      </c>
      <c r="Z309" s="273"/>
      <c r="AA309" s="269" t="str">
        <f>IF(AC309=1, (Z309/#REF!), "-")</f>
        <v>-</v>
      </c>
      <c r="AB309" s="253"/>
      <c r="AC309" s="250"/>
      <c r="AD309" s="238">
        <v>0.8</v>
      </c>
      <c r="AE309" s="65"/>
      <c r="AF309" s="65"/>
    </row>
    <row r="310" spans="1:32" s="11" customFormat="1" ht="12" customHeight="1" thickBot="1">
      <c r="A310" s="294"/>
      <c r="B310" s="259"/>
      <c r="C310" s="259"/>
      <c r="D310" s="301"/>
      <c r="E310" s="259"/>
      <c r="F310" s="259"/>
      <c r="G310" s="259"/>
      <c r="H310" s="259"/>
      <c r="I310" s="306"/>
      <c r="J310" s="68" t="s">
        <v>579</v>
      </c>
      <c r="K310" s="153" t="s">
        <v>124</v>
      </c>
      <c r="L310" s="229">
        <v>10</v>
      </c>
      <c r="M310" s="312"/>
      <c r="N310" s="259"/>
      <c r="O310" s="57">
        <v>21658</v>
      </c>
      <c r="P310" s="143">
        <v>1</v>
      </c>
      <c r="Q310" s="38" t="s">
        <v>9</v>
      </c>
      <c r="R310" s="65">
        <v>5.28</v>
      </c>
      <c r="S310" s="203" t="e">
        <f>IF(AND(K310="Seznanjanje z IO",#REF!= 2), 0.5)</f>
        <v>#REF!</v>
      </c>
      <c r="T310" s="203" t="e">
        <f>IF(AND(K310="Seznanjanje z IO",#REF!= 0.5), 0.17)</f>
        <v>#REF!</v>
      </c>
      <c r="U310" s="176" t="e">
        <f t="shared" si="4"/>
        <v>#REF!</v>
      </c>
      <c r="V310" s="205" t="e">
        <f>IF(OR(S310=0.5, T310=0.17),(((R310*U310)+#REF!)*#REF!)*#REF!,0)</f>
        <v>#REF!</v>
      </c>
      <c r="W310" s="205" t="e">
        <f>IF(V310=0, 0,#REF!- V310)</f>
        <v>#REF!</v>
      </c>
      <c r="X310" s="210" t="e">
        <f>IF(W310=0, "-",W310/#REF!)</f>
        <v>#REF!</v>
      </c>
      <c r="Y310" s="205" t="e">
        <f>IF(V310=0,#REF!, V310)</f>
        <v>#REF!</v>
      </c>
      <c r="Z310" s="274"/>
      <c r="AA310" s="270" t="str">
        <f>IF(AC310=1, (Z310/#REF!), "-")</f>
        <v>-</v>
      </c>
      <c r="AB310" s="259"/>
      <c r="AC310" s="251"/>
      <c r="AD310" s="234">
        <v>0.8</v>
      </c>
      <c r="AE310" s="231"/>
      <c r="AF310" s="231"/>
    </row>
    <row r="311" spans="1:32" s="11" customFormat="1" ht="12" customHeight="1" thickTop="1" thickBot="1">
      <c r="A311" s="293" t="s">
        <v>967</v>
      </c>
      <c r="B311" s="252" t="s">
        <v>618</v>
      </c>
      <c r="C311" s="252" t="s">
        <v>619</v>
      </c>
      <c r="D311" s="299" t="s">
        <v>620</v>
      </c>
      <c r="E311" s="252" t="s">
        <v>971</v>
      </c>
      <c r="F311" s="252" t="s">
        <v>972</v>
      </c>
      <c r="G311" s="252" t="s">
        <v>581</v>
      </c>
      <c r="H311" s="252" t="s">
        <v>622</v>
      </c>
      <c r="I311" s="262">
        <v>6</v>
      </c>
      <c r="J311" s="18" t="s">
        <v>583</v>
      </c>
      <c r="K311" s="74" t="s">
        <v>7</v>
      </c>
      <c r="L311" s="228">
        <v>1</v>
      </c>
      <c r="M311" s="296" t="s">
        <v>624</v>
      </c>
      <c r="N311" s="125" t="s">
        <v>991</v>
      </c>
      <c r="O311" s="51">
        <v>11163</v>
      </c>
      <c r="P311" s="141">
        <v>1</v>
      </c>
      <c r="Q311" s="31" t="s">
        <v>9</v>
      </c>
      <c r="R311" s="34">
        <v>5.28</v>
      </c>
      <c r="S311" s="203" t="e">
        <f>IF(AND(K311="Seznanjanje z IO",#REF!= 2), 0.5)</f>
        <v>#REF!</v>
      </c>
      <c r="T311" s="203" t="e">
        <f>IF(AND(K311="Seznanjanje z IO",#REF!= 0.5), 0.17)</f>
        <v>#REF!</v>
      </c>
      <c r="U311" s="176" t="e">
        <f t="shared" si="4"/>
        <v>#REF!</v>
      </c>
      <c r="V311" s="205" t="e">
        <f>IF(OR(S311=0.5, T311=0.17),(((R311*U311)+#REF!)*#REF!)*#REF!,0)</f>
        <v>#REF!</v>
      </c>
      <c r="W311" s="205" t="e">
        <f>IF(V311=0, 0,#REF!- V311)</f>
        <v>#REF!</v>
      </c>
      <c r="X311" s="210" t="e">
        <f>IF(W311=0, "-",W311/#REF!)</f>
        <v>#REF!</v>
      </c>
      <c r="Y311" s="205" t="e">
        <f>IF(V311=0,#REF!, V311)</f>
        <v>#REF!</v>
      </c>
      <c r="Z311" s="275" t="e">
        <f>SUM(Y311:Y314)</f>
        <v>#REF!</v>
      </c>
      <c r="AA311" s="268" t="e">
        <f>IF(AC311=1, (Z311/#REF!), "-")</f>
        <v>#REF!</v>
      </c>
      <c r="AB311" s="252" t="s">
        <v>581</v>
      </c>
      <c r="AC311" s="249">
        <v>1</v>
      </c>
      <c r="AD311" s="232">
        <v>0.8</v>
      </c>
      <c r="AE311" s="53">
        <v>73347.017800000001</v>
      </c>
      <c r="AF311" s="53">
        <v>58677.61424000001</v>
      </c>
    </row>
    <row r="312" spans="1:32" ht="12" customHeight="1" thickTop="1" thickBot="1">
      <c r="A312" s="317"/>
      <c r="B312" s="253"/>
      <c r="C312" s="253"/>
      <c r="D312" s="301"/>
      <c r="E312" s="253"/>
      <c r="F312" s="253"/>
      <c r="G312" s="253"/>
      <c r="H312" s="253"/>
      <c r="I312" s="322"/>
      <c r="J312" s="20" t="s">
        <v>585</v>
      </c>
      <c r="K312" s="55" t="s">
        <v>209</v>
      </c>
      <c r="L312" s="17">
        <v>5</v>
      </c>
      <c r="M312" s="296"/>
      <c r="N312" s="126"/>
      <c r="O312" s="51">
        <v>11163</v>
      </c>
      <c r="P312" s="142">
        <v>1</v>
      </c>
      <c r="Q312" s="38" t="s">
        <v>9</v>
      </c>
      <c r="R312" s="78">
        <v>5.28</v>
      </c>
      <c r="S312" s="203" t="e">
        <f>IF(AND(K312="Seznanjanje z IO",#REF!= 2), 0.5)</f>
        <v>#REF!</v>
      </c>
      <c r="T312" s="203" t="e">
        <f>IF(AND(K312="Seznanjanje z IO",#REF!= 0.5), 0.17)</f>
        <v>#REF!</v>
      </c>
      <c r="U312" s="176" t="e">
        <f t="shared" si="4"/>
        <v>#REF!</v>
      </c>
      <c r="V312" s="205" t="e">
        <f>IF(OR(S312=0.5, T312=0.17),(((R312*U312)+#REF!)*#REF!)*#REF!,0)</f>
        <v>#REF!</v>
      </c>
      <c r="W312" s="205" t="e">
        <f>IF(V312=0, 0,#REF!- V312)</f>
        <v>#REF!</v>
      </c>
      <c r="X312" s="210" t="e">
        <f>IF(W312=0, "-",W312/#REF!)</f>
        <v>#REF!</v>
      </c>
      <c r="Y312" s="205" t="e">
        <f>IF(V312=0,#REF!, V312)</f>
        <v>#REF!</v>
      </c>
      <c r="Z312" s="276"/>
      <c r="AA312" s="269" t="str">
        <f>IF(AC312=1, (Z312/#REF!), "-")</f>
        <v>-</v>
      </c>
      <c r="AB312" s="253"/>
      <c r="AC312" s="250"/>
      <c r="AD312" s="238">
        <v>0.8</v>
      </c>
      <c r="AE312" s="65"/>
      <c r="AF312" s="65"/>
    </row>
    <row r="313" spans="1:32" ht="12" customHeight="1" thickTop="1" thickBot="1">
      <c r="A313" s="294"/>
      <c r="B313" s="253"/>
      <c r="C313" s="253"/>
      <c r="D313" s="301"/>
      <c r="E313" s="253"/>
      <c r="F313" s="253"/>
      <c r="G313" s="253"/>
      <c r="H313" s="253"/>
      <c r="I313" s="322"/>
      <c r="J313" s="20" t="s">
        <v>586</v>
      </c>
      <c r="K313" s="55" t="s">
        <v>246</v>
      </c>
      <c r="L313" s="17">
        <v>6</v>
      </c>
      <c r="M313" s="296"/>
      <c r="N313" s="126"/>
      <c r="O313" s="51">
        <v>11163</v>
      </c>
      <c r="P313" s="142">
        <v>1</v>
      </c>
      <c r="Q313" s="38" t="s">
        <v>9</v>
      </c>
      <c r="R313" s="78">
        <v>5.28</v>
      </c>
      <c r="S313" s="203" t="e">
        <f>IF(AND(K313="Seznanjanje z IO",#REF!= 2), 0.5)</f>
        <v>#REF!</v>
      </c>
      <c r="T313" s="203" t="e">
        <f>IF(AND(K313="Seznanjanje z IO",#REF!= 0.5), 0.17)</f>
        <v>#REF!</v>
      </c>
      <c r="U313" s="176" t="e">
        <f t="shared" si="4"/>
        <v>#REF!</v>
      </c>
      <c r="V313" s="205" t="e">
        <f>IF(OR(S313=0.5, T313=0.17),(((R313*U313)+#REF!)*#REF!)*#REF!,0)</f>
        <v>#REF!</v>
      </c>
      <c r="W313" s="205" t="e">
        <f>IF(V313=0, 0,#REF!- V313)</f>
        <v>#REF!</v>
      </c>
      <c r="X313" s="210" t="e">
        <f>IF(W313=0, "-",W313/#REF!)</f>
        <v>#REF!</v>
      </c>
      <c r="Y313" s="205" t="e">
        <f>IF(V313=0,#REF!, V313)</f>
        <v>#REF!</v>
      </c>
      <c r="Z313" s="276"/>
      <c r="AA313" s="269" t="str">
        <f>IF(AC313=1, (Z313/#REF!), "-")</f>
        <v>-</v>
      </c>
      <c r="AB313" s="253"/>
      <c r="AC313" s="250"/>
      <c r="AD313" s="238">
        <v>0.8</v>
      </c>
      <c r="AE313" s="65"/>
      <c r="AF313" s="65"/>
    </row>
    <row r="314" spans="1:32" ht="12" customHeight="1" thickTop="1" thickBot="1">
      <c r="A314" s="294"/>
      <c r="B314" s="259"/>
      <c r="C314" s="259"/>
      <c r="D314" s="301"/>
      <c r="E314" s="259"/>
      <c r="F314" s="259"/>
      <c r="G314" s="259"/>
      <c r="H314" s="259"/>
      <c r="I314" s="263"/>
      <c r="J314" s="63" t="s">
        <v>588</v>
      </c>
      <c r="K314" s="86" t="s">
        <v>436</v>
      </c>
      <c r="L314" s="229" t="s">
        <v>1066</v>
      </c>
      <c r="M314" s="312"/>
      <c r="N314" s="87"/>
      <c r="O314" s="51">
        <v>11163</v>
      </c>
      <c r="P314" s="143">
        <v>1</v>
      </c>
      <c r="Q314" s="38" t="s">
        <v>9</v>
      </c>
      <c r="R314" s="65">
        <v>5.28</v>
      </c>
      <c r="S314" s="203" t="e">
        <f>IF(AND(K314="Seznanjanje z IO",#REF!= 2), 0.5)</f>
        <v>#REF!</v>
      </c>
      <c r="T314" s="203" t="e">
        <f>IF(AND(K314="Seznanjanje z IO",#REF!= 0.5), 0.17)</f>
        <v>#REF!</v>
      </c>
      <c r="U314" s="176" t="e">
        <f t="shared" si="4"/>
        <v>#REF!</v>
      </c>
      <c r="V314" s="205" t="e">
        <f>IF(OR(S314=0.5, T314=0.17),(((R314*U314)+#REF!)*#REF!)*#REF!,0)</f>
        <v>#REF!</v>
      </c>
      <c r="W314" s="205" t="e">
        <f>IF(V314=0, 0,#REF!- V314)</f>
        <v>#REF!</v>
      </c>
      <c r="X314" s="210" t="e">
        <f>IF(W314=0, "-",W314/#REF!)</f>
        <v>#REF!</v>
      </c>
      <c r="Y314" s="205" t="e">
        <f>IF(V314=0,#REF!, V314)</f>
        <v>#REF!</v>
      </c>
      <c r="Z314" s="277"/>
      <c r="AA314" s="270" t="str">
        <f>IF(AC314=1, (Z314/#REF!), "-")</f>
        <v>-</v>
      </c>
      <c r="AB314" s="259"/>
      <c r="AC314" s="251"/>
      <c r="AD314" s="234">
        <v>0.8</v>
      </c>
      <c r="AE314" s="231"/>
      <c r="AF314" s="231"/>
    </row>
    <row r="315" spans="1:32" ht="12" customHeight="1" thickTop="1">
      <c r="A315" s="293" t="s">
        <v>967</v>
      </c>
      <c r="B315" s="252"/>
      <c r="C315" s="252" t="s">
        <v>627</v>
      </c>
      <c r="D315" s="252" t="s">
        <v>628</v>
      </c>
      <c r="E315" s="257" t="s">
        <v>971</v>
      </c>
      <c r="F315" s="257" t="s">
        <v>972</v>
      </c>
      <c r="G315" s="257" t="s">
        <v>591</v>
      </c>
      <c r="H315" s="299" t="s">
        <v>992</v>
      </c>
      <c r="I315" s="287">
        <v>6</v>
      </c>
      <c r="J315" s="58" t="s">
        <v>593</v>
      </c>
      <c r="K315" s="88" t="s">
        <v>7</v>
      </c>
      <c r="L315" s="228">
        <v>1</v>
      </c>
      <c r="M315" s="334" t="s">
        <v>631</v>
      </c>
      <c r="N315" s="297"/>
      <c r="O315" s="30">
        <v>30000</v>
      </c>
      <c r="P315" s="141">
        <v>1</v>
      </c>
      <c r="Q315" s="31" t="s">
        <v>1</v>
      </c>
      <c r="R315" s="34">
        <v>5.28</v>
      </c>
      <c r="S315" s="203" t="e">
        <f>IF(AND(K315="Seznanjanje z IO",#REF!= 2), 0.5)</f>
        <v>#REF!</v>
      </c>
      <c r="T315" s="203" t="e">
        <f>IF(AND(K315="Seznanjanje z IO",#REF!= 0.5), 0.17)</f>
        <v>#REF!</v>
      </c>
      <c r="U315" s="176" t="e">
        <f t="shared" si="4"/>
        <v>#REF!</v>
      </c>
      <c r="V315" s="205" t="e">
        <f>IF(OR(S315=0.5, T315=0.17),(((R315*U315)+#REF!)*#REF!)*#REF!,0)</f>
        <v>#REF!</v>
      </c>
      <c r="W315" s="205" t="e">
        <f>IF(V315=0, 0,#REF!- V315)</f>
        <v>#REF!</v>
      </c>
      <c r="X315" s="210" t="e">
        <f>IF(W315=0, "-",W315/#REF!)</f>
        <v>#REF!</v>
      </c>
      <c r="Y315" s="205" t="e">
        <f>IF(V315=0,#REF!, V315)</f>
        <v>#REF!</v>
      </c>
      <c r="Z315" s="272" t="e">
        <f>SUM(Y315:Y319)</f>
        <v>#REF!</v>
      </c>
      <c r="AA315" s="268" t="str">
        <f>IF(AC315=1, (Z315/#REF!), "-")</f>
        <v>-</v>
      </c>
      <c r="AB315" s="257" t="s">
        <v>591</v>
      </c>
      <c r="AC315" s="249"/>
      <c r="AD315" s="232">
        <v>0.5</v>
      </c>
      <c r="AE315" s="53">
        <v>564648</v>
      </c>
      <c r="AF315" s="53">
        <v>282324</v>
      </c>
    </row>
    <row r="316" spans="1:32" ht="12" customHeight="1">
      <c r="A316" s="294"/>
      <c r="B316" s="253"/>
      <c r="C316" s="253"/>
      <c r="D316" s="253"/>
      <c r="E316" s="258"/>
      <c r="F316" s="258"/>
      <c r="G316" s="258"/>
      <c r="H316" s="301"/>
      <c r="I316" s="287"/>
      <c r="J316" s="17" t="s">
        <v>595</v>
      </c>
      <c r="K316" s="89" t="s">
        <v>147</v>
      </c>
      <c r="L316" s="17">
        <v>3</v>
      </c>
      <c r="M316" s="335"/>
      <c r="N316" s="298"/>
      <c r="O316" s="37">
        <v>30000</v>
      </c>
      <c r="P316" s="142">
        <v>1</v>
      </c>
      <c r="Q316" s="38" t="s">
        <v>1</v>
      </c>
      <c r="R316" s="78">
        <v>5.28</v>
      </c>
      <c r="S316" s="203" t="e">
        <f>IF(AND(K316="Seznanjanje z IO",#REF!= 2), 0.5)</f>
        <v>#REF!</v>
      </c>
      <c r="T316" s="203" t="e">
        <f>IF(AND(K316="Seznanjanje z IO",#REF!= 0.5), 0.17)</f>
        <v>#REF!</v>
      </c>
      <c r="U316" s="176" t="e">
        <f t="shared" si="4"/>
        <v>#REF!</v>
      </c>
      <c r="V316" s="205" t="e">
        <f>IF(OR(S316=0.5, T316=0.17),(((R316*U316)+#REF!)*#REF!)*#REF!,0)</f>
        <v>#REF!</v>
      </c>
      <c r="W316" s="205" t="e">
        <f>IF(V316=0, 0,#REF!- V316)</f>
        <v>#REF!</v>
      </c>
      <c r="X316" s="210" t="e">
        <f>IF(W316=0, "-",W316/#REF!)</f>
        <v>#REF!</v>
      </c>
      <c r="Y316" s="205" t="e">
        <f>IF(V316=0,#REF!, V316)</f>
        <v>#REF!</v>
      </c>
      <c r="Z316" s="273"/>
      <c r="AA316" s="269" t="str">
        <f>IF(AC316=1, (Z316/#REF!), "-")</f>
        <v>-</v>
      </c>
      <c r="AB316" s="258"/>
      <c r="AC316" s="250"/>
      <c r="AD316" s="238">
        <v>0.5</v>
      </c>
      <c r="AE316" s="65"/>
      <c r="AF316" s="65"/>
    </row>
    <row r="317" spans="1:32" ht="12" customHeight="1">
      <c r="A317" s="294"/>
      <c r="B317" s="253"/>
      <c r="C317" s="253"/>
      <c r="D317" s="253"/>
      <c r="E317" s="258"/>
      <c r="F317" s="258"/>
      <c r="G317" s="258"/>
      <c r="H317" s="301"/>
      <c r="I317" s="287"/>
      <c r="J317" s="20" t="s">
        <v>596</v>
      </c>
      <c r="K317" s="55" t="s">
        <v>246</v>
      </c>
      <c r="L317" s="17">
        <v>6</v>
      </c>
      <c r="M317" s="335"/>
      <c r="N317" s="298"/>
      <c r="O317" s="37">
        <v>30000</v>
      </c>
      <c r="P317" s="142">
        <v>1</v>
      </c>
      <c r="Q317" s="38" t="s">
        <v>1</v>
      </c>
      <c r="R317" s="78">
        <v>5.28</v>
      </c>
      <c r="S317" s="203" t="e">
        <f>IF(AND(K317="Seznanjanje z IO",#REF!= 2), 0.5)</f>
        <v>#REF!</v>
      </c>
      <c r="T317" s="203" t="e">
        <f>IF(AND(K317="Seznanjanje z IO",#REF!= 0.5), 0.17)</f>
        <v>#REF!</v>
      </c>
      <c r="U317" s="176" t="e">
        <f t="shared" si="4"/>
        <v>#REF!</v>
      </c>
      <c r="V317" s="205" t="e">
        <f>IF(OR(S317=0.5, T317=0.17),(((R317*U317)+#REF!)*#REF!)*#REF!,0)</f>
        <v>#REF!</v>
      </c>
      <c r="W317" s="205" t="e">
        <f>IF(V317=0, 0,#REF!- V317)</f>
        <v>#REF!</v>
      </c>
      <c r="X317" s="210" t="e">
        <f>IF(W317=0, "-",W317/#REF!)</f>
        <v>#REF!</v>
      </c>
      <c r="Y317" s="205" t="e">
        <f>IF(V317=0,#REF!, V317)</f>
        <v>#REF!</v>
      </c>
      <c r="Z317" s="273"/>
      <c r="AA317" s="269" t="str">
        <f>IF(AC317=1, (Z317/#REF!), "-")</f>
        <v>-</v>
      </c>
      <c r="AB317" s="258"/>
      <c r="AC317" s="250"/>
      <c r="AD317" s="233">
        <v>0.5</v>
      </c>
      <c r="AE317" s="65"/>
      <c r="AF317" s="65"/>
    </row>
    <row r="318" spans="1:32" ht="12" customHeight="1">
      <c r="A318" s="294"/>
      <c r="B318" s="253"/>
      <c r="C318" s="253"/>
      <c r="D318" s="253"/>
      <c r="E318" s="258"/>
      <c r="F318" s="258"/>
      <c r="G318" s="258"/>
      <c r="H318" s="308"/>
      <c r="I318" s="287"/>
      <c r="J318" s="20" t="s">
        <v>598</v>
      </c>
      <c r="K318" s="56" t="s">
        <v>168</v>
      </c>
      <c r="L318" s="17">
        <v>9</v>
      </c>
      <c r="M318" s="335"/>
      <c r="N318" s="298"/>
      <c r="O318" s="37">
        <v>30000</v>
      </c>
      <c r="P318" s="142">
        <v>1</v>
      </c>
      <c r="Q318" s="38" t="s">
        <v>1</v>
      </c>
      <c r="R318" s="78">
        <v>5.28</v>
      </c>
      <c r="S318" s="203" t="e">
        <f>IF(AND(K318="Seznanjanje z IO",#REF!= 2), 0.5)</f>
        <v>#REF!</v>
      </c>
      <c r="T318" s="203" t="e">
        <f>IF(AND(K318="Seznanjanje z IO",#REF!= 0.5), 0.17)</f>
        <v>#REF!</v>
      </c>
      <c r="U318" s="176" t="e">
        <f t="shared" si="4"/>
        <v>#REF!</v>
      </c>
      <c r="V318" s="205" t="e">
        <f>IF(OR(S318=0.5, T318=0.17),(((R318*U318)+#REF!)*#REF!)*#REF!,0)</f>
        <v>#REF!</v>
      </c>
      <c r="W318" s="205" t="e">
        <f>IF(V318=0, 0,#REF!- V318)</f>
        <v>#REF!</v>
      </c>
      <c r="X318" s="210" t="e">
        <f>IF(W318=0, "-",W318/#REF!)</f>
        <v>#REF!</v>
      </c>
      <c r="Y318" s="205" t="e">
        <f>IF(V318=0,#REF!, V318)</f>
        <v>#REF!</v>
      </c>
      <c r="Z318" s="273"/>
      <c r="AA318" s="269" t="str">
        <f>IF(AC318=1, (Z318/#REF!), "-")</f>
        <v>-</v>
      </c>
      <c r="AB318" s="258"/>
      <c r="AC318" s="250"/>
      <c r="AD318" s="238">
        <v>0.5</v>
      </c>
      <c r="AE318" s="65"/>
      <c r="AF318" s="65"/>
    </row>
    <row r="319" spans="1:32" ht="12" customHeight="1" thickBot="1">
      <c r="A319" s="294"/>
      <c r="B319" s="259"/>
      <c r="C319" s="259"/>
      <c r="D319" s="259"/>
      <c r="E319" s="261"/>
      <c r="F319" s="261"/>
      <c r="G319" s="261"/>
      <c r="H319" s="308"/>
      <c r="I319" s="331"/>
      <c r="J319" s="68" t="s">
        <v>897</v>
      </c>
      <c r="K319" s="75" t="s">
        <v>634</v>
      </c>
      <c r="L319" s="229" t="s">
        <v>1066</v>
      </c>
      <c r="M319" s="336"/>
      <c r="N319" s="333"/>
      <c r="O319" s="104">
        <v>30000</v>
      </c>
      <c r="P319" s="143">
        <v>1</v>
      </c>
      <c r="Q319" s="38" t="s">
        <v>1</v>
      </c>
      <c r="R319" s="65">
        <v>5.28</v>
      </c>
      <c r="S319" s="203" t="e">
        <f>IF(AND(K319="Seznanjanje z IO",#REF!= 2), 0.5)</f>
        <v>#REF!</v>
      </c>
      <c r="T319" s="203" t="e">
        <f>IF(AND(K319="Seznanjanje z IO",#REF!= 0.5), 0.17)</f>
        <v>#REF!</v>
      </c>
      <c r="U319" s="176" t="e">
        <f t="shared" si="4"/>
        <v>#REF!</v>
      </c>
      <c r="V319" s="205" t="e">
        <f>IF(OR(S319=0.5, T319=0.17),(((R319*U319)+#REF!)*#REF!)*#REF!,0)</f>
        <v>#REF!</v>
      </c>
      <c r="W319" s="205" t="e">
        <f>IF(V319=0, 0,#REF!- V319)</f>
        <v>#REF!</v>
      </c>
      <c r="X319" s="210" t="e">
        <f>IF(W319=0, "-",W319/#REF!)</f>
        <v>#REF!</v>
      </c>
      <c r="Y319" s="205" t="e">
        <f>IF(V319=0,#REF!, V319)</f>
        <v>#REF!</v>
      </c>
      <c r="Z319" s="274"/>
      <c r="AA319" s="270" t="str">
        <f>IF(AC319=1, (Z319/#REF!), "-")</f>
        <v>-</v>
      </c>
      <c r="AB319" s="261"/>
      <c r="AC319" s="251"/>
      <c r="AD319" s="234">
        <v>0.5</v>
      </c>
      <c r="AE319" s="231"/>
      <c r="AF319" s="231"/>
    </row>
    <row r="320" spans="1:32" ht="12" customHeight="1" thickTop="1" thickBot="1">
      <c r="A320" s="293" t="s">
        <v>967</v>
      </c>
      <c r="B320" s="299" t="s">
        <v>635</v>
      </c>
      <c r="C320" s="299" t="s">
        <v>636</v>
      </c>
      <c r="D320" s="252" t="s">
        <v>87</v>
      </c>
      <c r="E320" s="257" t="s">
        <v>971</v>
      </c>
      <c r="F320" s="257" t="s">
        <v>972</v>
      </c>
      <c r="G320" s="257" t="s">
        <v>600</v>
      </c>
      <c r="H320" s="299" t="s">
        <v>638</v>
      </c>
      <c r="I320" s="305">
        <v>2</v>
      </c>
      <c r="J320" s="18" t="s">
        <v>602</v>
      </c>
      <c r="K320" s="61" t="s">
        <v>7</v>
      </c>
      <c r="L320" s="228">
        <v>1</v>
      </c>
      <c r="M320" s="295" t="s">
        <v>640</v>
      </c>
      <c r="N320" s="309" t="s">
        <v>993</v>
      </c>
      <c r="O320" s="30">
        <v>4019</v>
      </c>
      <c r="P320" s="141">
        <v>1</v>
      </c>
      <c r="Q320" s="31" t="s">
        <v>9</v>
      </c>
      <c r="R320" s="34">
        <v>5.28</v>
      </c>
      <c r="S320" s="203" t="e">
        <f>IF(AND(K320="Seznanjanje z IO",#REF!= 2), 0.5)</f>
        <v>#REF!</v>
      </c>
      <c r="T320" s="203" t="e">
        <f>IF(AND(K320="Seznanjanje z IO",#REF!= 0.5), 0.17)</f>
        <v>#REF!</v>
      </c>
      <c r="U320" s="176" t="e">
        <f t="shared" si="4"/>
        <v>#REF!</v>
      </c>
      <c r="V320" s="205" t="e">
        <f>IF(OR(S320=0.5, T320=0.17),(((R320*U320)+#REF!)*#REF!)*#REF!,0)</f>
        <v>#REF!</v>
      </c>
      <c r="W320" s="205" t="e">
        <f>IF(V320=0, 0,#REF!- V320)</f>
        <v>#REF!</v>
      </c>
      <c r="X320" s="210" t="e">
        <f>IF(W320=0, "-",W320/#REF!)</f>
        <v>#REF!</v>
      </c>
      <c r="Y320" s="205" t="e">
        <f>IF(V320=0,#REF!, V320)</f>
        <v>#REF!</v>
      </c>
      <c r="Z320" s="272" t="e">
        <f>SUM(Y320:Y324)</f>
        <v>#REF!</v>
      </c>
      <c r="AA320" s="268" t="e">
        <f>IF(AC320=1, (Z320/#REF!), "-")</f>
        <v>#REF!</v>
      </c>
      <c r="AB320" s="257" t="s">
        <v>600</v>
      </c>
      <c r="AC320" s="249">
        <v>1</v>
      </c>
      <c r="AD320" s="235">
        <v>0.5</v>
      </c>
      <c r="AE320" s="53">
        <v>74942.022960000017</v>
      </c>
      <c r="AF320" s="53">
        <v>37471.011480000008</v>
      </c>
    </row>
    <row r="321" spans="1:32" ht="12" customHeight="1" thickTop="1" thickBot="1">
      <c r="A321" s="294"/>
      <c r="B321" s="301"/>
      <c r="C321" s="301"/>
      <c r="D321" s="253"/>
      <c r="E321" s="258"/>
      <c r="F321" s="258"/>
      <c r="G321" s="258"/>
      <c r="H321" s="301"/>
      <c r="I321" s="306"/>
      <c r="J321" s="20" t="s">
        <v>604</v>
      </c>
      <c r="K321" s="66" t="s">
        <v>209</v>
      </c>
      <c r="L321" s="17">
        <v>5</v>
      </c>
      <c r="M321" s="296"/>
      <c r="N321" s="310"/>
      <c r="O321" s="30">
        <v>4019</v>
      </c>
      <c r="P321" s="142">
        <v>1</v>
      </c>
      <c r="Q321" s="38" t="s">
        <v>1</v>
      </c>
      <c r="R321" s="78">
        <v>5.28</v>
      </c>
      <c r="S321" s="203" t="e">
        <f>IF(AND(K321="Seznanjanje z IO",#REF!= 2), 0.5)</f>
        <v>#REF!</v>
      </c>
      <c r="T321" s="203" t="e">
        <f>IF(AND(K321="Seznanjanje z IO",#REF!= 0.5), 0.17)</f>
        <v>#REF!</v>
      </c>
      <c r="U321" s="176" t="e">
        <f t="shared" si="4"/>
        <v>#REF!</v>
      </c>
      <c r="V321" s="205" t="e">
        <f>IF(OR(S321=0.5, T321=0.17),(((R321*U321)+#REF!)*#REF!)*#REF!,0)</f>
        <v>#REF!</v>
      </c>
      <c r="W321" s="205" t="e">
        <f>IF(V321=0, 0,#REF!- V321)</f>
        <v>#REF!</v>
      </c>
      <c r="X321" s="210" t="e">
        <f>IF(W321=0, "-",W321/#REF!)</f>
        <v>#REF!</v>
      </c>
      <c r="Y321" s="205" t="e">
        <f>IF(V321=0,#REF!, V321)</f>
        <v>#REF!</v>
      </c>
      <c r="Z321" s="273"/>
      <c r="AA321" s="269" t="str">
        <f>IF(AC321=1, (Z321/#REF!), "-")</f>
        <v>-</v>
      </c>
      <c r="AB321" s="258"/>
      <c r="AC321" s="250"/>
      <c r="AD321" s="236">
        <v>0.5</v>
      </c>
      <c r="AE321" s="65"/>
      <c r="AF321" s="65"/>
    </row>
    <row r="322" spans="1:32" ht="12" customHeight="1" thickTop="1" thickBot="1">
      <c r="A322" s="294"/>
      <c r="B322" s="301"/>
      <c r="C322" s="301"/>
      <c r="D322" s="253"/>
      <c r="E322" s="258"/>
      <c r="F322" s="258"/>
      <c r="G322" s="258"/>
      <c r="H322" s="301"/>
      <c r="I322" s="306"/>
      <c r="J322" s="20" t="s">
        <v>605</v>
      </c>
      <c r="K322" s="127" t="s">
        <v>643</v>
      </c>
      <c r="L322" s="17">
        <v>6</v>
      </c>
      <c r="M322" s="296"/>
      <c r="N322" s="310"/>
      <c r="O322" s="30">
        <v>4019</v>
      </c>
      <c r="P322" s="142">
        <v>1</v>
      </c>
      <c r="Q322" s="38" t="s">
        <v>9</v>
      </c>
      <c r="R322" s="78">
        <v>5.28</v>
      </c>
      <c r="S322" s="203" t="e">
        <f>IF(AND(K322="Seznanjanje z IO",#REF!= 2), 0.5)</f>
        <v>#REF!</v>
      </c>
      <c r="T322" s="203" t="e">
        <f>IF(AND(K322="Seznanjanje z IO",#REF!= 0.5), 0.17)</f>
        <v>#REF!</v>
      </c>
      <c r="U322" s="176" t="e">
        <f t="shared" si="4"/>
        <v>#REF!</v>
      </c>
      <c r="V322" s="205" t="e">
        <f>IF(OR(S322=0.5, T322=0.17),(((R322*U322)+#REF!)*#REF!)*#REF!,0)</f>
        <v>#REF!</v>
      </c>
      <c r="W322" s="205" t="e">
        <f>IF(V322=0, 0,#REF!- V322)</f>
        <v>#REF!</v>
      </c>
      <c r="X322" s="210" t="e">
        <f>IF(W322=0, "-",W322/#REF!)</f>
        <v>#REF!</v>
      </c>
      <c r="Y322" s="205" t="e">
        <f>IF(V322=0,#REF!, V322)</f>
        <v>#REF!</v>
      </c>
      <c r="Z322" s="273"/>
      <c r="AA322" s="269" t="str">
        <f>IF(AC322=1, (Z322/#REF!), "-")</f>
        <v>-</v>
      </c>
      <c r="AB322" s="258"/>
      <c r="AC322" s="250"/>
      <c r="AD322" s="236">
        <v>0.5</v>
      </c>
      <c r="AE322" s="65"/>
      <c r="AF322" s="65"/>
    </row>
    <row r="323" spans="1:32" ht="12" customHeight="1" thickTop="1" thickBot="1">
      <c r="A323" s="294"/>
      <c r="B323" s="316"/>
      <c r="C323" s="300"/>
      <c r="D323" s="253"/>
      <c r="E323" s="258"/>
      <c r="F323" s="258"/>
      <c r="G323" s="258"/>
      <c r="H323" s="308"/>
      <c r="I323" s="307"/>
      <c r="J323" s="20" t="s">
        <v>607</v>
      </c>
      <c r="K323" s="56" t="s">
        <v>646</v>
      </c>
      <c r="L323" s="17">
        <v>5</v>
      </c>
      <c r="M323" s="296"/>
      <c r="N323" s="310"/>
      <c r="O323" s="30">
        <v>4019</v>
      </c>
      <c r="P323" s="142">
        <v>1</v>
      </c>
      <c r="Q323" s="38" t="s">
        <v>9</v>
      </c>
      <c r="R323" s="78">
        <v>5.28</v>
      </c>
      <c r="S323" s="203" t="e">
        <f>IF(AND(K323="Seznanjanje z IO",#REF!= 2), 0.5)</f>
        <v>#REF!</v>
      </c>
      <c r="T323" s="203" t="e">
        <f>IF(AND(K323="Seznanjanje z IO",#REF!= 0.5), 0.17)</f>
        <v>#REF!</v>
      </c>
      <c r="U323" s="176" t="e">
        <f t="shared" si="4"/>
        <v>#REF!</v>
      </c>
      <c r="V323" s="205" t="e">
        <f>IF(OR(S323=0.5, T323=0.17),(((R323*U323)+#REF!)*#REF!)*#REF!,0)</f>
        <v>#REF!</v>
      </c>
      <c r="W323" s="205" t="e">
        <f>IF(V323=0, 0,#REF!- V323)</f>
        <v>#REF!</v>
      </c>
      <c r="X323" s="210" t="e">
        <f>IF(W323=0, "-",W323/#REF!)</f>
        <v>#REF!</v>
      </c>
      <c r="Y323" s="205" t="e">
        <f>IF(V323=0,#REF!, V323)</f>
        <v>#REF!</v>
      </c>
      <c r="Z323" s="273"/>
      <c r="AA323" s="269" t="str">
        <f>IF(AC323=1, (Z323/#REF!), "-")</f>
        <v>-</v>
      </c>
      <c r="AB323" s="258"/>
      <c r="AC323" s="250"/>
      <c r="AD323" s="236">
        <v>0.5</v>
      </c>
      <c r="AE323" s="65"/>
      <c r="AF323" s="65"/>
    </row>
    <row r="324" spans="1:32" ht="12" customHeight="1" thickTop="1" thickBot="1">
      <c r="A324" s="294"/>
      <c r="B324" s="316"/>
      <c r="C324" s="300"/>
      <c r="D324" s="259"/>
      <c r="E324" s="261"/>
      <c r="F324" s="261"/>
      <c r="G324" s="261"/>
      <c r="H324" s="308"/>
      <c r="I324" s="307"/>
      <c r="J324" s="63" t="s">
        <v>608</v>
      </c>
      <c r="K324" s="75" t="s">
        <v>124</v>
      </c>
      <c r="L324" s="229" t="s">
        <v>1066</v>
      </c>
      <c r="M324" s="312"/>
      <c r="N324" s="311"/>
      <c r="O324" s="30">
        <v>4019</v>
      </c>
      <c r="P324" s="143">
        <v>1</v>
      </c>
      <c r="Q324" s="38" t="s">
        <v>9</v>
      </c>
      <c r="R324" s="65">
        <v>5.28</v>
      </c>
      <c r="S324" s="203" t="e">
        <f>IF(AND(K324="Seznanjanje z IO",#REF!= 2), 0.5)</f>
        <v>#REF!</v>
      </c>
      <c r="T324" s="203" t="e">
        <f>IF(AND(K324="Seznanjanje z IO",#REF!= 0.5), 0.17)</f>
        <v>#REF!</v>
      </c>
      <c r="U324" s="176" t="e">
        <f t="shared" si="4"/>
        <v>#REF!</v>
      </c>
      <c r="V324" s="205" t="e">
        <f>IF(OR(S324=0.5, T324=0.17),(((R324*U324)+#REF!)*#REF!)*#REF!,0)</f>
        <v>#REF!</v>
      </c>
      <c r="W324" s="205" t="e">
        <f>IF(V324=0, 0,#REF!- V324)</f>
        <v>#REF!</v>
      </c>
      <c r="X324" s="210" t="e">
        <f>IF(W324=0, "-",W324/#REF!)</f>
        <v>#REF!</v>
      </c>
      <c r="Y324" s="205" t="e">
        <f>IF(V324=0,#REF!, V324)</f>
        <v>#REF!</v>
      </c>
      <c r="Z324" s="274"/>
      <c r="AA324" s="270" t="str">
        <f>IF(AC324=1, (Z324/#REF!), "-")</f>
        <v>-</v>
      </c>
      <c r="AB324" s="261"/>
      <c r="AC324" s="251"/>
      <c r="AD324" s="237">
        <v>0.5</v>
      </c>
      <c r="AE324" s="231"/>
      <c r="AF324" s="231"/>
    </row>
    <row r="325" spans="1:32" ht="12" customHeight="1" thickTop="1" thickBot="1">
      <c r="A325" s="293" t="s">
        <v>967</v>
      </c>
      <c r="B325" s="299"/>
      <c r="C325" s="299" t="s">
        <v>647</v>
      </c>
      <c r="D325" s="252"/>
      <c r="E325" s="257" t="s">
        <v>971</v>
      </c>
      <c r="F325" s="257" t="s">
        <v>972</v>
      </c>
      <c r="G325" s="257" t="s">
        <v>611</v>
      </c>
      <c r="H325" s="299" t="s">
        <v>649</v>
      </c>
      <c r="I325" s="305">
        <v>5</v>
      </c>
      <c r="J325" s="58" t="s">
        <v>613</v>
      </c>
      <c r="K325" s="74" t="s">
        <v>7</v>
      </c>
      <c r="L325" s="228">
        <v>1</v>
      </c>
      <c r="M325" s="295" t="s">
        <v>651</v>
      </c>
      <c r="N325" s="309"/>
      <c r="O325" s="30">
        <v>2380</v>
      </c>
      <c r="P325" s="141">
        <v>1</v>
      </c>
      <c r="Q325" s="31" t="s">
        <v>9</v>
      </c>
      <c r="R325" s="34">
        <v>9.3699999999999992</v>
      </c>
      <c r="S325" s="203" t="e">
        <f>IF(AND(K325="Seznanjanje z IO",#REF!= 2), 0.5)</f>
        <v>#REF!</v>
      </c>
      <c r="T325" s="203" t="e">
        <f>IF(AND(K325="Seznanjanje z IO",#REF!= 0.5), 0.17)</f>
        <v>#REF!</v>
      </c>
      <c r="U325" s="176" t="e">
        <f t="shared" si="4"/>
        <v>#REF!</v>
      </c>
      <c r="V325" s="205" t="e">
        <f>IF(OR(S325=0.5, T325=0.17),(((R325*U325)+#REF!)*#REF!)*#REF!,0)</f>
        <v>#REF!</v>
      </c>
      <c r="W325" s="205" t="e">
        <f>IF(V325=0, 0,#REF!- V325)</f>
        <v>#REF!</v>
      </c>
      <c r="X325" s="210" t="e">
        <f>IF(W325=0, "-",W325/#REF!)</f>
        <v>#REF!</v>
      </c>
      <c r="Y325" s="205" t="e">
        <f>IF(V325=0,#REF!, V325)</f>
        <v>#REF!</v>
      </c>
      <c r="Z325" s="272" t="e">
        <f>SUM(Y325:Y327)</f>
        <v>#REF!</v>
      </c>
      <c r="AA325" s="268" t="str">
        <f>IF(AC325=1, (Z325/#REF!), "-")</f>
        <v>-</v>
      </c>
      <c r="AB325" s="257" t="s">
        <v>611</v>
      </c>
      <c r="AC325" s="249"/>
      <c r="AD325" s="232">
        <v>0.75</v>
      </c>
      <c r="AE325" s="53">
        <v>158362.38</v>
      </c>
      <c r="AF325" s="53">
        <v>118771.78499999999</v>
      </c>
    </row>
    <row r="326" spans="1:32" ht="12" customHeight="1" thickTop="1" thickBot="1">
      <c r="A326" s="294"/>
      <c r="B326" s="301"/>
      <c r="C326" s="301"/>
      <c r="D326" s="253"/>
      <c r="E326" s="258"/>
      <c r="F326" s="258"/>
      <c r="G326" s="258"/>
      <c r="H326" s="301"/>
      <c r="I326" s="306"/>
      <c r="J326" s="17" t="s">
        <v>615</v>
      </c>
      <c r="K326" s="55" t="s">
        <v>653</v>
      </c>
      <c r="L326" s="17">
        <v>3</v>
      </c>
      <c r="M326" s="296"/>
      <c r="N326" s="310"/>
      <c r="O326" s="30">
        <v>2380</v>
      </c>
      <c r="P326" s="142">
        <v>1</v>
      </c>
      <c r="Q326" s="38" t="s">
        <v>9</v>
      </c>
      <c r="R326" s="78">
        <v>9.3699999999999992</v>
      </c>
      <c r="S326" s="203" t="e">
        <f>IF(AND(K326="Seznanjanje z IO",#REF!= 2), 0.5)</f>
        <v>#REF!</v>
      </c>
      <c r="T326" s="203" t="e">
        <f>IF(AND(K326="Seznanjanje z IO",#REF!= 0.5), 0.17)</f>
        <v>#REF!</v>
      </c>
      <c r="U326" s="176" t="e">
        <f t="shared" si="4"/>
        <v>#REF!</v>
      </c>
      <c r="V326" s="205" t="e">
        <f>IF(OR(S326=0.5, T326=0.17),(((R326*U326)+#REF!)*#REF!)*#REF!,0)</f>
        <v>#REF!</v>
      </c>
      <c r="W326" s="205" t="e">
        <f>IF(V326=0, 0,#REF!- V326)</f>
        <v>#REF!</v>
      </c>
      <c r="X326" s="210" t="e">
        <f>IF(W326=0, "-",W326/#REF!)</f>
        <v>#REF!</v>
      </c>
      <c r="Y326" s="205" t="e">
        <f>IF(V326=0,#REF!, V326)</f>
        <v>#REF!</v>
      </c>
      <c r="Z326" s="273"/>
      <c r="AA326" s="269" t="str">
        <f>IF(AC326=1, (Z326/#REF!), "-")</f>
        <v>-</v>
      </c>
      <c r="AB326" s="258"/>
      <c r="AC326" s="250"/>
      <c r="AD326" s="238">
        <v>0.75</v>
      </c>
      <c r="AE326" s="65"/>
      <c r="AF326" s="65"/>
    </row>
    <row r="327" spans="1:32" ht="12" customHeight="1" thickTop="1" thickBot="1">
      <c r="A327" s="294"/>
      <c r="B327" s="301"/>
      <c r="C327" s="301"/>
      <c r="D327" s="253"/>
      <c r="E327" s="258"/>
      <c r="F327" s="258"/>
      <c r="G327" s="258"/>
      <c r="H327" s="301"/>
      <c r="I327" s="306"/>
      <c r="J327" s="63" t="s">
        <v>616</v>
      </c>
      <c r="K327" s="152" t="s">
        <v>655</v>
      </c>
      <c r="L327" s="229" t="s">
        <v>1066</v>
      </c>
      <c r="M327" s="296"/>
      <c r="N327" s="311"/>
      <c r="O327" s="30">
        <v>2380</v>
      </c>
      <c r="P327" s="143">
        <v>1</v>
      </c>
      <c r="Q327" s="38" t="s">
        <v>9</v>
      </c>
      <c r="R327" s="65">
        <v>9.3699999999999992</v>
      </c>
      <c r="S327" s="203" t="e">
        <f>IF(AND(K327="Seznanjanje z IO",#REF!= 2), 0.5)</f>
        <v>#REF!</v>
      </c>
      <c r="T327" s="203" t="e">
        <f>IF(AND(K327="Seznanjanje z IO",#REF!= 0.5), 0.17)</f>
        <v>#REF!</v>
      </c>
      <c r="U327" s="176" t="e">
        <f t="shared" si="4"/>
        <v>#REF!</v>
      </c>
      <c r="V327" s="205" t="e">
        <f>IF(OR(S327=0.5, T327=0.17),(((R327*U327)+#REF!)*#REF!)*#REF!,0)</f>
        <v>#REF!</v>
      </c>
      <c r="W327" s="205" t="e">
        <f>IF(V327=0, 0,#REF!- V327)</f>
        <v>#REF!</v>
      </c>
      <c r="X327" s="210" t="e">
        <f>IF(W327=0, "-",W327/#REF!)</f>
        <v>#REF!</v>
      </c>
      <c r="Y327" s="205" t="e">
        <f>IF(V327=0,#REF!, V327)</f>
        <v>#REF!</v>
      </c>
      <c r="Z327" s="274"/>
      <c r="AA327" s="270" t="str">
        <f>IF(AC327=1, (Z327/#REF!), "-")</f>
        <v>-</v>
      </c>
      <c r="AB327" s="258"/>
      <c r="AC327" s="251"/>
      <c r="AD327" s="234">
        <v>0.75</v>
      </c>
      <c r="AE327" s="231"/>
      <c r="AF327" s="231"/>
    </row>
    <row r="328" spans="1:32" ht="12" customHeight="1" thickTop="1" thickBot="1">
      <c r="A328" s="323" t="s">
        <v>967</v>
      </c>
      <c r="B328" s="252" t="s">
        <v>658</v>
      </c>
      <c r="C328" s="252" t="s">
        <v>659</v>
      </c>
      <c r="D328" s="264" t="s">
        <v>87</v>
      </c>
      <c r="E328" s="257" t="s">
        <v>971</v>
      </c>
      <c r="F328" s="257" t="s">
        <v>972</v>
      </c>
      <c r="G328" s="257" t="s">
        <v>621</v>
      </c>
      <c r="H328" s="252" t="s">
        <v>999</v>
      </c>
      <c r="I328" s="286">
        <v>5</v>
      </c>
      <c r="J328" s="18" t="s">
        <v>623</v>
      </c>
      <c r="K328" s="50" t="s">
        <v>7</v>
      </c>
      <c r="L328" s="228">
        <v>1</v>
      </c>
      <c r="M328" s="295" t="s">
        <v>657</v>
      </c>
      <c r="N328" s="328"/>
      <c r="O328" s="30">
        <v>83226</v>
      </c>
      <c r="P328" s="141">
        <v>1</v>
      </c>
      <c r="Q328" s="31" t="s">
        <v>1</v>
      </c>
      <c r="R328" s="34">
        <v>9.3699999999999992</v>
      </c>
      <c r="S328" s="203" t="e">
        <f>IF(AND(K328="Seznanjanje z IO",#REF!= 2), 0.5)</f>
        <v>#REF!</v>
      </c>
      <c r="T328" s="203" t="e">
        <f>IF(AND(K328="Seznanjanje z IO",#REF!= 0.5), 0.17)</f>
        <v>#REF!</v>
      </c>
      <c r="U328" s="176" t="e">
        <f t="shared" si="4"/>
        <v>#REF!</v>
      </c>
      <c r="V328" s="205" t="e">
        <f>IF(OR(S328=0.5, T328=0.17),(((R328*U328)+#REF!)*#REF!)*#REF!,0)</f>
        <v>#REF!</v>
      </c>
      <c r="W328" s="205" t="e">
        <f>IF(V328=0, 0,#REF!- V328)</f>
        <v>#REF!</v>
      </c>
      <c r="X328" s="210" t="e">
        <f>IF(W328=0, "-",W328/#REF!)</f>
        <v>#REF!</v>
      </c>
      <c r="Y328" s="205" t="e">
        <f>IF(V328=0,#REF!, V328)</f>
        <v>#REF!</v>
      </c>
      <c r="Z328" s="275" t="e">
        <f>SUM(Y328:Y331)</f>
        <v>#REF!</v>
      </c>
      <c r="AA328" s="268" t="e">
        <f>IF(AC328=1, (Z328/#REF!), "-")</f>
        <v>#REF!</v>
      </c>
      <c r="AB328" s="257" t="s">
        <v>621</v>
      </c>
      <c r="AC328" s="249">
        <v>1</v>
      </c>
      <c r="AD328" s="232">
        <v>0.75</v>
      </c>
      <c r="AE328" s="53">
        <v>2479836.9332999997</v>
      </c>
      <c r="AF328" s="53">
        <v>1859877.6999749998</v>
      </c>
    </row>
    <row r="329" spans="1:32" ht="12" customHeight="1" thickTop="1" thickBot="1">
      <c r="A329" s="324"/>
      <c r="B329" s="253"/>
      <c r="C329" s="253"/>
      <c r="D329" s="265"/>
      <c r="E329" s="258"/>
      <c r="F329" s="258"/>
      <c r="G329" s="258"/>
      <c r="H329" s="253"/>
      <c r="I329" s="287"/>
      <c r="J329" s="20" t="s">
        <v>898</v>
      </c>
      <c r="K329" s="82" t="s">
        <v>662</v>
      </c>
      <c r="L329" s="17">
        <v>3</v>
      </c>
      <c r="M329" s="296"/>
      <c r="N329" s="329"/>
      <c r="O329" s="30">
        <v>83226</v>
      </c>
      <c r="P329" s="142">
        <v>1</v>
      </c>
      <c r="Q329" s="38" t="s">
        <v>1</v>
      </c>
      <c r="R329" s="78">
        <v>9.3699999999999992</v>
      </c>
      <c r="S329" s="203" t="e">
        <f>IF(AND(K329="Seznanjanje z IO",#REF!= 2), 0.5)</f>
        <v>#REF!</v>
      </c>
      <c r="T329" s="203" t="e">
        <f>IF(AND(K329="Seznanjanje z IO",#REF!= 0.5), 0.17)</f>
        <v>#REF!</v>
      </c>
      <c r="U329" s="176" t="e">
        <f t="shared" si="4"/>
        <v>#REF!</v>
      </c>
      <c r="V329" s="205" t="e">
        <f>IF(OR(S329=0.5, T329=0.17),(((R329*U329)+#REF!)*#REF!)*#REF!,0)</f>
        <v>#REF!</v>
      </c>
      <c r="W329" s="205" t="e">
        <f>IF(V329=0, 0,#REF!- V329)</f>
        <v>#REF!</v>
      </c>
      <c r="X329" s="210" t="e">
        <f>IF(W329=0, "-",W329/#REF!)</f>
        <v>#REF!</v>
      </c>
      <c r="Y329" s="205" t="e">
        <f>IF(V329=0,#REF!, V329)</f>
        <v>#REF!</v>
      </c>
      <c r="Z329" s="276"/>
      <c r="AA329" s="269" t="str">
        <f>IF(AC329=1, (Z329/#REF!), "-")</f>
        <v>-</v>
      </c>
      <c r="AB329" s="258"/>
      <c r="AC329" s="250"/>
      <c r="AD329" s="238">
        <v>0.75</v>
      </c>
      <c r="AE329" s="65"/>
      <c r="AF329" s="65"/>
    </row>
    <row r="330" spans="1:32" ht="12" customHeight="1" thickTop="1" thickBot="1">
      <c r="A330" s="324"/>
      <c r="B330" s="253"/>
      <c r="C330" s="253"/>
      <c r="D330" s="265"/>
      <c r="E330" s="258"/>
      <c r="F330" s="258"/>
      <c r="G330" s="258"/>
      <c r="H330" s="253"/>
      <c r="I330" s="287"/>
      <c r="J330" s="20" t="s">
        <v>625</v>
      </c>
      <c r="K330" s="55" t="s">
        <v>664</v>
      </c>
      <c r="L330" s="17" t="s">
        <v>1066</v>
      </c>
      <c r="M330" s="296"/>
      <c r="N330" s="329"/>
      <c r="O330" s="30">
        <v>83226</v>
      </c>
      <c r="P330" s="142">
        <v>1</v>
      </c>
      <c r="Q330" s="38" t="s">
        <v>1</v>
      </c>
      <c r="R330" s="78">
        <v>9.3699999999999992</v>
      </c>
      <c r="S330" s="203" t="e">
        <f>IF(AND(K330="Seznanjanje z IO",#REF!= 2), 0.5)</f>
        <v>#REF!</v>
      </c>
      <c r="T330" s="203" t="e">
        <f>IF(AND(K330="Seznanjanje z IO",#REF!= 0.5), 0.17)</f>
        <v>#REF!</v>
      </c>
      <c r="U330" s="176" t="e">
        <f t="shared" si="4"/>
        <v>#REF!</v>
      </c>
      <c r="V330" s="205" t="e">
        <f>IF(OR(S330=0.5, T330=0.17),(((R330*U330)+#REF!)*#REF!)*#REF!,0)</f>
        <v>#REF!</v>
      </c>
      <c r="W330" s="205" t="e">
        <f>IF(V330=0, 0,#REF!- V330)</f>
        <v>#REF!</v>
      </c>
      <c r="X330" s="210" t="e">
        <f>IF(W330=0, "-",W330/#REF!)</f>
        <v>#REF!</v>
      </c>
      <c r="Y330" s="205" t="e">
        <f>IF(V330=0,#REF!, V330)</f>
        <v>#REF!</v>
      </c>
      <c r="Z330" s="276"/>
      <c r="AA330" s="269" t="str">
        <f>IF(AC330=1, (Z330/#REF!), "-")</f>
        <v>-</v>
      </c>
      <c r="AB330" s="258"/>
      <c r="AC330" s="250"/>
      <c r="AD330" s="238">
        <v>0.75</v>
      </c>
      <c r="AE330" s="65"/>
      <c r="AF330" s="65"/>
    </row>
    <row r="331" spans="1:32" ht="12" customHeight="1" thickTop="1" thickBot="1">
      <c r="A331" s="325"/>
      <c r="B331" s="259"/>
      <c r="C331" s="259"/>
      <c r="D331" s="332"/>
      <c r="E331" s="261"/>
      <c r="F331" s="261"/>
      <c r="G331" s="261"/>
      <c r="H331" s="259"/>
      <c r="I331" s="331"/>
      <c r="J331" s="68" t="s">
        <v>626</v>
      </c>
      <c r="K331" s="75" t="s">
        <v>666</v>
      </c>
      <c r="L331" s="229">
        <v>3</v>
      </c>
      <c r="M331" s="312"/>
      <c r="N331" s="330"/>
      <c r="O331" s="30">
        <v>83226</v>
      </c>
      <c r="P331" s="143">
        <v>1</v>
      </c>
      <c r="Q331" s="38" t="s">
        <v>1</v>
      </c>
      <c r="R331" s="65">
        <v>9.3699999999999992</v>
      </c>
      <c r="S331" s="203" t="e">
        <f>IF(AND(K331="Seznanjanje z IO",#REF!= 2), 0.5)</f>
        <v>#REF!</v>
      </c>
      <c r="T331" s="203" t="e">
        <f>IF(AND(K331="Seznanjanje z IO",#REF!= 0.5), 0.17)</f>
        <v>#REF!</v>
      </c>
      <c r="U331" s="176" t="e">
        <f t="shared" si="4"/>
        <v>#REF!</v>
      </c>
      <c r="V331" s="205" t="e">
        <f>IF(OR(S331=0.5, T331=0.17),(((R331*U331)+#REF!)*#REF!)*#REF!,0)</f>
        <v>#REF!</v>
      </c>
      <c r="W331" s="205" t="e">
        <f>IF(V331=0, 0,#REF!- V331)</f>
        <v>#REF!</v>
      </c>
      <c r="X331" s="210" t="e">
        <f>IF(W331=0, "-",W331/#REF!)</f>
        <v>#REF!</v>
      </c>
      <c r="Y331" s="205" t="e">
        <f>IF(V331=0,#REF!, V331)</f>
        <v>#REF!</v>
      </c>
      <c r="Z331" s="277"/>
      <c r="AA331" s="270" t="str">
        <f>IF(AC331=1, (Z331/#REF!), "-")</f>
        <v>-</v>
      </c>
      <c r="AB331" s="261"/>
      <c r="AC331" s="251"/>
      <c r="AD331" s="234">
        <v>0.75</v>
      </c>
      <c r="AE331" s="231"/>
      <c r="AF331" s="231"/>
    </row>
    <row r="332" spans="1:32" ht="12" customHeight="1" thickTop="1">
      <c r="A332" s="293" t="s">
        <v>967</v>
      </c>
      <c r="B332" s="252" t="s">
        <v>667</v>
      </c>
      <c r="C332" s="299" t="s">
        <v>668</v>
      </c>
      <c r="D332" s="252" t="s">
        <v>87</v>
      </c>
      <c r="E332" s="326" t="s">
        <v>971</v>
      </c>
      <c r="F332" s="257" t="s">
        <v>972</v>
      </c>
      <c r="G332" s="257" t="s">
        <v>629</v>
      </c>
      <c r="H332" s="252" t="s">
        <v>670</v>
      </c>
      <c r="I332" s="305">
        <v>5</v>
      </c>
      <c r="J332" s="18" t="s">
        <v>630</v>
      </c>
      <c r="K332" s="50" t="s">
        <v>7</v>
      </c>
      <c r="L332" s="228">
        <v>1</v>
      </c>
      <c r="M332" s="295" t="s">
        <v>672</v>
      </c>
      <c r="N332" s="252" t="s">
        <v>994</v>
      </c>
      <c r="O332" s="51">
        <v>23</v>
      </c>
      <c r="P332" s="141">
        <v>1</v>
      </c>
      <c r="Q332" s="31" t="s">
        <v>1</v>
      </c>
      <c r="R332" s="34">
        <v>9.3699999999999992</v>
      </c>
      <c r="S332" s="203" t="e">
        <f>IF(AND(K332="Seznanjanje z IO",#REF!= 2), 0.5)</f>
        <v>#REF!</v>
      </c>
      <c r="T332" s="203" t="e">
        <f>IF(AND(K332="Seznanjanje z IO",#REF!= 0.5), 0.17)</f>
        <v>#REF!</v>
      </c>
      <c r="U332" s="176" t="e">
        <f t="shared" si="4"/>
        <v>#REF!</v>
      </c>
      <c r="V332" s="205" t="e">
        <f>IF(OR(S332=0.5, T332=0.17),(((R332*U332)+#REF!)*#REF!)*#REF!,0)</f>
        <v>#REF!</v>
      </c>
      <c r="W332" s="205" t="e">
        <f>IF(V332=0, 0,#REF!- V332)</f>
        <v>#REF!</v>
      </c>
      <c r="X332" s="210" t="e">
        <f>IF(W332=0, "-",W332/#REF!)</f>
        <v>#REF!</v>
      </c>
      <c r="Y332" s="205" t="e">
        <f>IF(V332=0,#REF!, V332)</f>
        <v>#REF!</v>
      </c>
      <c r="Z332" s="272" t="e">
        <f>SUM(Y332:Y334)</f>
        <v>#REF!</v>
      </c>
      <c r="AA332" s="268" t="str">
        <f>IF(AC332=1, (Z332/#REF!), "-")</f>
        <v>-</v>
      </c>
      <c r="AB332" s="257" t="s">
        <v>629</v>
      </c>
      <c r="AC332" s="249"/>
      <c r="AD332" s="232">
        <v>0.5</v>
      </c>
      <c r="AE332" s="53">
        <v>1293.06</v>
      </c>
      <c r="AF332" s="53">
        <v>646.53</v>
      </c>
    </row>
    <row r="333" spans="1:32" ht="12" customHeight="1">
      <c r="A333" s="294"/>
      <c r="B333" s="253"/>
      <c r="C333" s="301"/>
      <c r="D333" s="253"/>
      <c r="E333" s="327"/>
      <c r="F333" s="258"/>
      <c r="G333" s="258"/>
      <c r="H333" s="253"/>
      <c r="I333" s="306"/>
      <c r="J333" s="20" t="s">
        <v>632</v>
      </c>
      <c r="K333" s="55" t="s">
        <v>664</v>
      </c>
      <c r="L333" s="17" t="s">
        <v>1066</v>
      </c>
      <c r="M333" s="296"/>
      <c r="N333" s="253"/>
      <c r="O333" s="37">
        <v>23</v>
      </c>
      <c r="P333" s="142">
        <v>1</v>
      </c>
      <c r="Q333" s="38" t="s">
        <v>1</v>
      </c>
      <c r="R333" s="78">
        <v>9.3699999999999992</v>
      </c>
      <c r="S333" s="203" t="e">
        <f>IF(AND(K333="Seznanjanje z IO",#REF!= 2), 0.5)</f>
        <v>#REF!</v>
      </c>
      <c r="T333" s="203" t="e">
        <f>IF(AND(K333="Seznanjanje z IO",#REF!= 0.5), 0.17)</f>
        <v>#REF!</v>
      </c>
      <c r="U333" s="176" t="e">
        <f t="shared" si="4"/>
        <v>#REF!</v>
      </c>
      <c r="V333" s="205" t="e">
        <f>IF(OR(S333=0.5, T333=0.17),(((R333*U333)+#REF!)*#REF!)*#REF!,0)</f>
        <v>#REF!</v>
      </c>
      <c r="W333" s="205" t="e">
        <f>IF(V333=0, 0,#REF!- V333)</f>
        <v>#REF!</v>
      </c>
      <c r="X333" s="210" t="e">
        <f>IF(W333=0, "-",W333/#REF!)</f>
        <v>#REF!</v>
      </c>
      <c r="Y333" s="205" t="e">
        <f>IF(V333=0,#REF!, V333)</f>
        <v>#REF!</v>
      </c>
      <c r="Z333" s="273"/>
      <c r="AA333" s="269" t="str">
        <f>IF(AC333=1, (Z333/#REF!), "-")</f>
        <v>-</v>
      </c>
      <c r="AB333" s="258"/>
      <c r="AC333" s="250"/>
      <c r="AD333" s="238">
        <v>0.5</v>
      </c>
      <c r="AE333" s="65"/>
      <c r="AF333" s="65"/>
    </row>
    <row r="334" spans="1:32" ht="13.5" customHeight="1" thickBot="1">
      <c r="A334" s="294"/>
      <c r="B334" s="259"/>
      <c r="C334" s="301"/>
      <c r="D334" s="259"/>
      <c r="E334" s="327"/>
      <c r="F334" s="258"/>
      <c r="G334" s="258"/>
      <c r="H334" s="259"/>
      <c r="I334" s="306"/>
      <c r="J334" s="68" t="s">
        <v>632</v>
      </c>
      <c r="K334" s="75" t="s">
        <v>674</v>
      </c>
      <c r="L334" s="229">
        <v>4</v>
      </c>
      <c r="M334" s="312"/>
      <c r="N334" s="259"/>
      <c r="O334" s="46">
        <v>23</v>
      </c>
      <c r="P334" s="143">
        <v>1</v>
      </c>
      <c r="Q334" s="38" t="s">
        <v>1</v>
      </c>
      <c r="R334" s="65">
        <v>9.3699999999999992</v>
      </c>
      <c r="S334" s="203" t="e">
        <f>IF(AND(K334="Seznanjanje z IO",#REF!= 2), 0.5)</f>
        <v>#REF!</v>
      </c>
      <c r="T334" s="203" t="e">
        <f>IF(AND(K334="Seznanjanje z IO",#REF!= 0.5), 0.17)</f>
        <v>#REF!</v>
      </c>
      <c r="U334" s="176" t="e">
        <f t="shared" si="4"/>
        <v>#REF!</v>
      </c>
      <c r="V334" s="205" t="e">
        <f>IF(OR(S334=0.5, T334=0.17),(((R334*U334)+#REF!)*#REF!)*#REF!,0)</f>
        <v>#REF!</v>
      </c>
      <c r="W334" s="205" t="e">
        <f>IF(V334=0, 0,#REF!- V334)</f>
        <v>#REF!</v>
      </c>
      <c r="X334" s="210" t="e">
        <f>IF(W334=0, "-",W334/#REF!)</f>
        <v>#REF!</v>
      </c>
      <c r="Y334" s="205" t="e">
        <f>IF(V334=0,#REF!, V334)</f>
        <v>#REF!</v>
      </c>
      <c r="Z334" s="274"/>
      <c r="AA334" s="270" t="str">
        <f>IF(AC334=1, (Z334/#REF!), "-")</f>
        <v>-</v>
      </c>
      <c r="AB334" s="258"/>
      <c r="AC334" s="251"/>
      <c r="AD334" s="234">
        <v>0.5</v>
      </c>
      <c r="AE334" s="231"/>
      <c r="AF334" s="231"/>
    </row>
    <row r="335" spans="1:32" ht="12" customHeight="1" thickTop="1">
      <c r="A335" s="293" t="s">
        <v>967</v>
      </c>
      <c r="B335" s="252"/>
      <c r="C335" s="299" t="s">
        <v>675</v>
      </c>
      <c r="D335" s="252"/>
      <c r="E335" s="326" t="s">
        <v>971</v>
      </c>
      <c r="F335" s="257" t="s">
        <v>972</v>
      </c>
      <c r="G335" s="257" t="s">
        <v>637</v>
      </c>
      <c r="H335" s="252" t="s">
        <v>677</v>
      </c>
      <c r="I335" s="305">
        <v>5</v>
      </c>
      <c r="J335" s="18" t="s">
        <v>639</v>
      </c>
      <c r="K335" s="50" t="s">
        <v>7</v>
      </c>
      <c r="L335" s="228">
        <v>1</v>
      </c>
      <c r="M335" s="295" t="s">
        <v>679</v>
      </c>
      <c r="N335" s="252"/>
      <c r="O335" s="51">
        <v>1</v>
      </c>
      <c r="P335" s="141">
        <v>1</v>
      </c>
      <c r="Q335" s="31" t="s">
        <v>9</v>
      </c>
      <c r="R335" s="34">
        <v>9.3699999999999992</v>
      </c>
      <c r="S335" s="203" t="e">
        <f>IF(AND(K335="Seznanjanje z IO",#REF!= 2), 0.5)</f>
        <v>#REF!</v>
      </c>
      <c r="T335" s="203" t="e">
        <f>IF(AND(K335="Seznanjanje z IO",#REF!= 0.5), 0.17)</f>
        <v>#REF!</v>
      </c>
      <c r="U335" s="176" t="e">
        <f t="shared" si="4"/>
        <v>#REF!</v>
      </c>
      <c r="V335" s="205" t="e">
        <f>IF(OR(S335=0.5, T335=0.17),(((R335*U335)+#REF!)*#REF!)*#REF!,0)</f>
        <v>#REF!</v>
      </c>
      <c r="W335" s="205" t="e">
        <f>IF(V335=0, 0,#REF!- V335)</f>
        <v>#REF!</v>
      </c>
      <c r="X335" s="210" t="e">
        <f>IF(W335=0, "-",W335/#REF!)</f>
        <v>#REF!</v>
      </c>
      <c r="Y335" s="205" t="e">
        <f>IF(V335=0,#REF!, V335)</f>
        <v>#REF!</v>
      </c>
      <c r="Z335" s="272" t="e">
        <f>SUM(Y335:Y338)</f>
        <v>#REF!</v>
      </c>
      <c r="AA335" s="268" t="str">
        <f>IF(AC335=1, (Z335/#REF!), "-")</f>
        <v>-</v>
      </c>
      <c r="AB335" s="257" t="s">
        <v>637</v>
      </c>
      <c r="AC335" s="249"/>
      <c r="AD335" s="235">
        <v>1</v>
      </c>
      <c r="AE335" s="53">
        <v>32.795000000000002</v>
      </c>
      <c r="AF335" s="53">
        <v>32.795000000000002</v>
      </c>
    </row>
    <row r="336" spans="1:32" ht="12" customHeight="1">
      <c r="A336" s="317"/>
      <c r="B336" s="253"/>
      <c r="C336" s="301"/>
      <c r="D336" s="253"/>
      <c r="E336" s="327"/>
      <c r="F336" s="258"/>
      <c r="G336" s="258"/>
      <c r="H336" s="253"/>
      <c r="I336" s="306"/>
      <c r="J336" s="20" t="s">
        <v>641</v>
      </c>
      <c r="K336" s="82" t="s">
        <v>681</v>
      </c>
      <c r="L336" s="17">
        <v>3</v>
      </c>
      <c r="M336" s="296"/>
      <c r="N336" s="253"/>
      <c r="O336" s="37">
        <v>1</v>
      </c>
      <c r="P336" s="142">
        <v>1</v>
      </c>
      <c r="Q336" s="38" t="s">
        <v>9</v>
      </c>
      <c r="R336" s="78">
        <v>9.3699999999999992</v>
      </c>
      <c r="S336" s="203" t="e">
        <f>IF(AND(K336="Seznanjanje z IO",#REF!= 2), 0.5)</f>
        <v>#REF!</v>
      </c>
      <c r="T336" s="203" t="e">
        <f>IF(AND(K336="Seznanjanje z IO",#REF!= 0.5), 0.17)</f>
        <v>#REF!</v>
      </c>
      <c r="U336" s="176" t="e">
        <f t="shared" si="4"/>
        <v>#REF!</v>
      </c>
      <c r="V336" s="205" t="e">
        <f>IF(OR(S336=0.5, T336=0.17),(((R336*U336)+#REF!)*#REF!)*#REF!,0)</f>
        <v>#REF!</v>
      </c>
      <c r="W336" s="205" t="e">
        <f>IF(V336=0, 0,#REF!- V336)</f>
        <v>#REF!</v>
      </c>
      <c r="X336" s="210" t="e">
        <f>IF(W336=0, "-",W336/#REF!)</f>
        <v>#REF!</v>
      </c>
      <c r="Y336" s="205" t="e">
        <f>IF(V336=0,#REF!, V336)</f>
        <v>#REF!</v>
      </c>
      <c r="Z336" s="273"/>
      <c r="AA336" s="269" t="str">
        <f>IF(AC336=1, (Z336/#REF!), "-")</f>
        <v>-</v>
      </c>
      <c r="AB336" s="258"/>
      <c r="AC336" s="250"/>
      <c r="AD336" s="236">
        <v>1</v>
      </c>
      <c r="AE336" s="65"/>
      <c r="AF336" s="65"/>
    </row>
    <row r="337" spans="1:32" ht="12" customHeight="1">
      <c r="A337" s="294"/>
      <c r="B337" s="253"/>
      <c r="C337" s="301"/>
      <c r="D337" s="253"/>
      <c r="E337" s="327"/>
      <c r="F337" s="258"/>
      <c r="G337" s="258"/>
      <c r="H337" s="253"/>
      <c r="I337" s="306"/>
      <c r="J337" s="20" t="s">
        <v>642</v>
      </c>
      <c r="K337" s="55" t="s">
        <v>683</v>
      </c>
      <c r="L337" s="17">
        <v>3</v>
      </c>
      <c r="M337" s="296"/>
      <c r="N337" s="253"/>
      <c r="O337" s="37">
        <v>1</v>
      </c>
      <c r="P337" s="142">
        <v>1</v>
      </c>
      <c r="Q337" s="38" t="s">
        <v>9</v>
      </c>
      <c r="R337" s="78">
        <v>9.3699999999999992</v>
      </c>
      <c r="S337" s="203" t="e">
        <f>IF(AND(K337="Seznanjanje z IO",#REF!= 2), 0.5)</f>
        <v>#REF!</v>
      </c>
      <c r="T337" s="203" t="e">
        <f>IF(AND(K337="Seznanjanje z IO",#REF!= 0.5), 0.17)</f>
        <v>#REF!</v>
      </c>
      <c r="U337" s="176" t="e">
        <f t="shared" si="4"/>
        <v>#REF!</v>
      </c>
      <c r="V337" s="205" t="e">
        <f>IF(OR(S337=0.5, T337=0.17),(((R337*U337)+#REF!)*#REF!)*#REF!,0)</f>
        <v>#REF!</v>
      </c>
      <c r="W337" s="205" t="e">
        <f>IF(V337=0, 0,#REF!- V337)</f>
        <v>#REF!</v>
      </c>
      <c r="X337" s="210" t="e">
        <f>IF(W337=0, "-",W337/#REF!)</f>
        <v>#REF!</v>
      </c>
      <c r="Y337" s="205" t="e">
        <f>IF(V337=0,#REF!, V337)</f>
        <v>#REF!</v>
      </c>
      <c r="Z337" s="273"/>
      <c r="AA337" s="269" t="str">
        <f>IF(AC337=1, (Z337/#REF!), "-")</f>
        <v>-</v>
      </c>
      <c r="AB337" s="258"/>
      <c r="AC337" s="250"/>
      <c r="AD337" s="236">
        <v>1</v>
      </c>
      <c r="AE337" s="65"/>
      <c r="AF337" s="65"/>
    </row>
    <row r="338" spans="1:32" ht="12" customHeight="1" thickBot="1">
      <c r="A338" s="294"/>
      <c r="B338" s="259"/>
      <c r="C338" s="259"/>
      <c r="D338" s="259"/>
      <c r="E338" s="327"/>
      <c r="F338" s="258"/>
      <c r="G338" s="258"/>
      <c r="H338" s="259"/>
      <c r="I338" s="306"/>
      <c r="J338" s="68" t="s">
        <v>645</v>
      </c>
      <c r="K338" s="75" t="s">
        <v>685</v>
      </c>
      <c r="L338" s="229" t="s">
        <v>1066</v>
      </c>
      <c r="M338" s="312"/>
      <c r="N338" s="259"/>
      <c r="O338" s="46">
        <v>1</v>
      </c>
      <c r="P338" s="143">
        <v>1</v>
      </c>
      <c r="Q338" s="38" t="s">
        <v>9</v>
      </c>
      <c r="R338" s="65">
        <v>9.3699999999999992</v>
      </c>
      <c r="S338" s="203" t="e">
        <f>IF(AND(K338="Seznanjanje z IO",#REF!= 2), 0.5)</f>
        <v>#REF!</v>
      </c>
      <c r="T338" s="203" t="e">
        <f>IF(AND(K338="Seznanjanje z IO",#REF!= 0.5), 0.17)</f>
        <v>#REF!</v>
      </c>
      <c r="U338" s="176" t="e">
        <f t="shared" si="4"/>
        <v>#REF!</v>
      </c>
      <c r="V338" s="205" t="e">
        <f>IF(OR(S338=0.5, T338=0.17),(((R338*U338)+#REF!)*#REF!)*#REF!,0)</f>
        <v>#REF!</v>
      </c>
      <c r="W338" s="205" t="e">
        <f>IF(V338=0, 0,#REF!- V338)</f>
        <v>#REF!</v>
      </c>
      <c r="X338" s="210" t="e">
        <f>IF(W338=0, "-",W338/#REF!)</f>
        <v>#REF!</v>
      </c>
      <c r="Y338" s="205" t="e">
        <f>IF(V338=0,#REF!, V338)</f>
        <v>#REF!</v>
      </c>
      <c r="Z338" s="274"/>
      <c r="AA338" s="270" t="str">
        <f>IF(AC338=1, (Z338/#REF!), "-")</f>
        <v>-</v>
      </c>
      <c r="AB338" s="258"/>
      <c r="AC338" s="251"/>
      <c r="AD338" s="237">
        <v>1</v>
      </c>
      <c r="AE338" s="231"/>
      <c r="AF338" s="231"/>
    </row>
    <row r="339" spans="1:32" ht="12" customHeight="1" thickTop="1" thickBot="1">
      <c r="A339" s="293" t="s">
        <v>967</v>
      </c>
      <c r="B339" s="299" t="s">
        <v>686</v>
      </c>
      <c r="C339" s="252"/>
      <c r="D339" s="299" t="s">
        <v>976</v>
      </c>
      <c r="E339" s="252" t="s">
        <v>971</v>
      </c>
      <c r="F339" s="252" t="s">
        <v>972</v>
      </c>
      <c r="G339" s="252" t="s">
        <v>648</v>
      </c>
      <c r="H339" s="252" t="s">
        <v>688</v>
      </c>
      <c r="I339" s="262">
        <v>6</v>
      </c>
      <c r="J339" s="18" t="s">
        <v>650</v>
      </c>
      <c r="K339" s="50" t="s">
        <v>690</v>
      </c>
      <c r="L339" s="228">
        <v>4</v>
      </c>
      <c r="M339" s="295" t="s">
        <v>1000</v>
      </c>
      <c r="N339" s="252" t="s">
        <v>691</v>
      </c>
      <c r="O339" s="35">
        <v>95494</v>
      </c>
      <c r="P339" s="141">
        <v>12</v>
      </c>
      <c r="Q339" s="31" t="s">
        <v>1</v>
      </c>
      <c r="R339" s="34">
        <v>9.3699999999999992</v>
      </c>
      <c r="S339" s="203" t="e">
        <f>IF(AND(K339="Seznanjanje z IO",#REF!= 2), 0.5)</f>
        <v>#REF!</v>
      </c>
      <c r="T339" s="203" t="e">
        <f>IF(AND(K339="Seznanjanje z IO",#REF!= 0.5), 0.17)</f>
        <v>#REF!</v>
      </c>
      <c r="U339" s="176" t="e">
        <f t="shared" si="4"/>
        <v>#REF!</v>
      </c>
      <c r="V339" s="205" t="e">
        <f>IF(OR(S339=0.5, T339=0.17),(((R339*U339)+#REF!)*#REF!)*#REF!,0)</f>
        <v>#REF!</v>
      </c>
      <c r="W339" s="205" t="e">
        <f>IF(V339=0, 0,#REF!- V339)</f>
        <v>#REF!</v>
      </c>
      <c r="X339" s="210" t="e">
        <f>IF(W339=0, "-",W339/#REF!)</f>
        <v>#REF!</v>
      </c>
      <c r="Y339" s="205" t="e">
        <f>IF(V339=0,#REF!, V339)</f>
        <v>#REF!</v>
      </c>
      <c r="Z339" s="272" t="e">
        <f>SUM(Y339:Y342)</f>
        <v>#REF!</v>
      </c>
      <c r="AA339" s="268" t="str">
        <f>IF(AC339=1, (Z339/#REF!), "-")</f>
        <v>-</v>
      </c>
      <c r="AB339" s="252" t="s">
        <v>648</v>
      </c>
      <c r="AC339" s="249"/>
      <c r="AD339" s="232">
        <v>0.2</v>
      </c>
      <c r="AE339" s="53">
        <v>42949531.359999999</v>
      </c>
      <c r="AF339" s="53">
        <v>8589906.2719999999</v>
      </c>
    </row>
    <row r="340" spans="1:32" ht="12" customHeight="1" thickTop="1" thickBot="1">
      <c r="A340" s="317"/>
      <c r="B340" s="301"/>
      <c r="C340" s="253"/>
      <c r="D340" s="301"/>
      <c r="E340" s="253"/>
      <c r="F340" s="253"/>
      <c r="G340" s="253"/>
      <c r="H340" s="253"/>
      <c r="I340" s="322"/>
      <c r="J340" s="20" t="s">
        <v>652</v>
      </c>
      <c r="K340" s="55" t="s">
        <v>692</v>
      </c>
      <c r="L340" s="17">
        <v>4</v>
      </c>
      <c r="M340" s="296"/>
      <c r="N340" s="253"/>
      <c r="O340" s="35">
        <v>95494</v>
      </c>
      <c r="P340" s="142">
        <v>12</v>
      </c>
      <c r="Q340" s="38" t="s">
        <v>1</v>
      </c>
      <c r="R340" s="78">
        <v>9.3699999999999992</v>
      </c>
      <c r="S340" s="203" t="e">
        <f>IF(AND(K340="Seznanjanje z IO",#REF!= 2), 0.5)</f>
        <v>#REF!</v>
      </c>
      <c r="T340" s="203" t="e">
        <f>IF(AND(K340="Seznanjanje z IO",#REF!= 0.5), 0.17)</f>
        <v>#REF!</v>
      </c>
      <c r="U340" s="176" t="e">
        <f t="shared" si="4"/>
        <v>#REF!</v>
      </c>
      <c r="V340" s="205" t="e">
        <f>IF(OR(S340=0.5, T340=0.17),(((R340*U340)+#REF!)*#REF!)*#REF!,0)</f>
        <v>#REF!</v>
      </c>
      <c r="W340" s="205" t="e">
        <f>IF(V340=0, 0,#REF!- V340)</f>
        <v>#REF!</v>
      </c>
      <c r="X340" s="210" t="e">
        <f>IF(W340=0, "-",W340/#REF!)</f>
        <v>#REF!</v>
      </c>
      <c r="Y340" s="205" t="e">
        <f>IF(V340=0,#REF!, V340)</f>
        <v>#REF!</v>
      </c>
      <c r="Z340" s="273"/>
      <c r="AA340" s="269" t="str">
        <f>IF(AC340=1, (Z340/#REF!), "-")</f>
        <v>-</v>
      </c>
      <c r="AB340" s="253"/>
      <c r="AC340" s="250"/>
      <c r="AD340" s="238">
        <v>0.2</v>
      </c>
      <c r="AE340" s="65"/>
      <c r="AF340" s="65"/>
    </row>
    <row r="341" spans="1:32" ht="12" customHeight="1" thickTop="1" thickBot="1">
      <c r="A341" s="294"/>
      <c r="B341" s="301"/>
      <c r="C341" s="253"/>
      <c r="D341" s="301"/>
      <c r="E341" s="253"/>
      <c r="F341" s="253"/>
      <c r="G341" s="253"/>
      <c r="H341" s="253"/>
      <c r="I341" s="322"/>
      <c r="J341" s="20" t="s">
        <v>654</v>
      </c>
      <c r="K341" s="55" t="s">
        <v>694</v>
      </c>
      <c r="L341" s="17">
        <v>6</v>
      </c>
      <c r="M341" s="296"/>
      <c r="N341" s="253"/>
      <c r="O341" s="35">
        <v>95494</v>
      </c>
      <c r="P341" s="142">
        <v>12</v>
      </c>
      <c r="Q341" s="38" t="s">
        <v>1</v>
      </c>
      <c r="R341" s="78">
        <v>9.3699999999999992</v>
      </c>
      <c r="S341" s="203" t="e">
        <f>IF(AND(K341="Seznanjanje z IO",#REF!= 2), 0.5)</f>
        <v>#REF!</v>
      </c>
      <c r="T341" s="203" t="e">
        <f>IF(AND(K341="Seznanjanje z IO",#REF!= 0.5), 0.17)</f>
        <v>#REF!</v>
      </c>
      <c r="U341" s="176" t="e">
        <f t="shared" si="4"/>
        <v>#REF!</v>
      </c>
      <c r="V341" s="205" t="e">
        <f>IF(OR(S341=0.5, T341=0.17),(((R341*U341)+#REF!)*#REF!)*#REF!,0)</f>
        <v>#REF!</v>
      </c>
      <c r="W341" s="205" t="e">
        <f>IF(V341=0, 0,#REF!- V341)</f>
        <v>#REF!</v>
      </c>
      <c r="X341" s="210" t="e">
        <f>IF(W341=0, "-",W341/#REF!)</f>
        <v>#REF!</v>
      </c>
      <c r="Y341" s="205" t="e">
        <f>IF(V341=0,#REF!, V341)</f>
        <v>#REF!</v>
      </c>
      <c r="Z341" s="273"/>
      <c r="AA341" s="269" t="str">
        <f>IF(AC341=1, (Z341/#REF!), "-")</f>
        <v>-</v>
      </c>
      <c r="AB341" s="253"/>
      <c r="AC341" s="250"/>
      <c r="AD341" s="238">
        <v>0.2</v>
      </c>
      <c r="AE341" s="65"/>
      <c r="AF341" s="65"/>
    </row>
    <row r="342" spans="1:32" ht="21" customHeight="1" thickTop="1" thickBot="1">
      <c r="A342" s="294"/>
      <c r="B342" s="301"/>
      <c r="C342" s="253"/>
      <c r="D342" s="301"/>
      <c r="E342" s="253"/>
      <c r="F342" s="253"/>
      <c r="G342" s="253"/>
      <c r="H342" s="253"/>
      <c r="I342" s="322"/>
      <c r="J342" s="63" t="s">
        <v>986</v>
      </c>
      <c r="K342" s="75" t="s">
        <v>696</v>
      </c>
      <c r="L342" s="229" t="s">
        <v>1066</v>
      </c>
      <c r="M342" s="296"/>
      <c r="N342" s="259"/>
      <c r="O342" s="35">
        <v>95494</v>
      </c>
      <c r="P342" s="143">
        <v>12</v>
      </c>
      <c r="Q342" s="38" t="s">
        <v>1</v>
      </c>
      <c r="R342" s="65">
        <v>9.3699999999999992</v>
      </c>
      <c r="S342" s="203" t="e">
        <f>IF(AND(K342="Seznanjanje z IO",#REF!= 2), 0.5)</f>
        <v>#REF!</v>
      </c>
      <c r="T342" s="203" t="e">
        <f>IF(AND(K342="Seznanjanje z IO",#REF!= 0.5), 0.17)</f>
        <v>#REF!</v>
      </c>
      <c r="U342" s="176" t="e">
        <f t="shared" si="4"/>
        <v>#REF!</v>
      </c>
      <c r="V342" s="205" t="e">
        <f>IF(OR(S342=0.5, T342=0.17),(((R342*U342)+#REF!)*#REF!)*#REF!,0)</f>
        <v>#REF!</v>
      </c>
      <c r="W342" s="205" t="e">
        <f>IF(V342=0, 0,#REF!- V342)</f>
        <v>#REF!</v>
      </c>
      <c r="X342" s="210" t="e">
        <f>IF(W342=0, "-",W342/#REF!)</f>
        <v>#REF!</v>
      </c>
      <c r="Y342" s="205" t="e">
        <f>IF(V342=0,#REF!, V342)</f>
        <v>#REF!</v>
      </c>
      <c r="Z342" s="274"/>
      <c r="AA342" s="270" t="str">
        <f>IF(AC342=1, (Z342/#REF!), "-")</f>
        <v>-</v>
      </c>
      <c r="AB342" s="253"/>
      <c r="AC342" s="251"/>
      <c r="AD342" s="234">
        <v>0.2</v>
      </c>
      <c r="AE342" s="231"/>
      <c r="AF342" s="231"/>
    </row>
    <row r="343" spans="1:32" ht="12" customHeight="1" thickTop="1" thickBot="1">
      <c r="A343" s="293" t="s">
        <v>967</v>
      </c>
      <c r="B343" s="299" t="s">
        <v>697</v>
      </c>
      <c r="C343" s="252" t="s">
        <v>698</v>
      </c>
      <c r="D343" s="299" t="s">
        <v>976</v>
      </c>
      <c r="E343" s="252" t="s">
        <v>971</v>
      </c>
      <c r="F343" s="252" t="s">
        <v>972</v>
      </c>
      <c r="G343" s="252" t="s">
        <v>660</v>
      </c>
      <c r="H343" s="252" t="s">
        <v>700</v>
      </c>
      <c r="I343" s="262">
        <v>6</v>
      </c>
      <c r="J343" s="18" t="s">
        <v>656</v>
      </c>
      <c r="K343" s="50" t="s">
        <v>7</v>
      </c>
      <c r="L343" s="228">
        <v>1</v>
      </c>
      <c r="M343" s="295" t="s">
        <v>1001</v>
      </c>
      <c r="N343" s="252" t="s">
        <v>702</v>
      </c>
      <c r="O343" s="35">
        <v>56211</v>
      </c>
      <c r="P343" s="141">
        <v>12</v>
      </c>
      <c r="Q343" s="31" t="s">
        <v>9</v>
      </c>
      <c r="R343" s="34">
        <v>9.3699999999999992</v>
      </c>
      <c r="S343" s="203" t="e">
        <f>IF(AND(K343="Seznanjanje z IO",#REF!= 2), 0.5)</f>
        <v>#REF!</v>
      </c>
      <c r="T343" s="203" t="e">
        <f>IF(AND(K343="Seznanjanje z IO",#REF!= 0.5), 0.17)</f>
        <v>#REF!</v>
      </c>
      <c r="U343" s="176" t="e">
        <f t="shared" si="4"/>
        <v>#REF!</v>
      </c>
      <c r="V343" s="205" t="e">
        <f>IF(OR(S343=0.5, T343=0.17),(((R343*U343)+#REF!)*#REF!)*#REF!,0)</f>
        <v>#REF!</v>
      </c>
      <c r="W343" s="205" t="e">
        <f>IF(V343=0, 0,#REF!- V343)</f>
        <v>#REF!</v>
      </c>
      <c r="X343" s="210" t="e">
        <f>IF(W343=0, "-",W343/#REF!)</f>
        <v>#REF!</v>
      </c>
      <c r="Y343" s="205" t="e">
        <f>IF(V343=0,#REF!, V343)</f>
        <v>#REF!</v>
      </c>
      <c r="Z343" s="272" t="e">
        <f>SUM(Y343:Y347)</f>
        <v>#REF!</v>
      </c>
      <c r="AA343" s="268" t="str">
        <f>IF(AC343=1, (Z343/#REF!), "-")</f>
        <v>-</v>
      </c>
      <c r="AB343" s="252" t="s">
        <v>660</v>
      </c>
      <c r="AC343" s="249"/>
      <c r="AD343" s="232">
        <v>0.4</v>
      </c>
      <c r="AE343" s="53">
        <v>20308165.030999996</v>
      </c>
      <c r="AF343" s="53">
        <v>8123266.0123999994</v>
      </c>
    </row>
    <row r="344" spans="1:32" ht="12" customHeight="1" thickTop="1" thickBot="1">
      <c r="A344" s="317"/>
      <c r="B344" s="301"/>
      <c r="C344" s="253"/>
      <c r="D344" s="301"/>
      <c r="E344" s="253"/>
      <c r="F344" s="253"/>
      <c r="G344" s="253"/>
      <c r="H344" s="253"/>
      <c r="I344" s="322"/>
      <c r="J344" s="20" t="s">
        <v>661</v>
      </c>
      <c r="K344" s="153" t="s">
        <v>704</v>
      </c>
      <c r="L344" s="17">
        <v>4</v>
      </c>
      <c r="M344" s="296"/>
      <c r="N344" s="253"/>
      <c r="O344" s="35">
        <v>56211</v>
      </c>
      <c r="P344" s="142">
        <v>12</v>
      </c>
      <c r="Q344" s="38" t="s">
        <v>1</v>
      </c>
      <c r="R344" s="78">
        <v>9.3699999999999992</v>
      </c>
      <c r="S344" s="203" t="e">
        <f>IF(AND(K344="Seznanjanje z IO",#REF!= 2), 0.5)</f>
        <v>#REF!</v>
      </c>
      <c r="T344" s="203" t="e">
        <f>IF(AND(K344="Seznanjanje z IO",#REF!= 0.5), 0.17)</f>
        <v>#REF!</v>
      </c>
      <c r="U344" s="176" t="e">
        <f t="shared" si="4"/>
        <v>#REF!</v>
      </c>
      <c r="V344" s="205" t="e">
        <f>IF(OR(S344=0.5, T344=0.17),(((R344*U344)+#REF!)*#REF!)*#REF!,0)</f>
        <v>#REF!</v>
      </c>
      <c r="W344" s="205" t="e">
        <f>IF(V344=0, 0,#REF!- V344)</f>
        <v>#REF!</v>
      </c>
      <c r="X344" s="210" t="e">
        <f>IF(W344=0, "-",W344/#REF!)</f>
        <v>#REF!</v>
      </c>
      <c r="Y344" s="205" t="e">
        <f>IF(V344=0,#REF!, V344)</f>
        <v>#REF!</v>
      </c>
      <c r="Z344" s="273"/>
      <c r="AA344" s="269" t="str">
        <f>IF(AC344=1, (Z344/#REF!), "-")</f>
        <v>-</v>
      </c>
      <c r="AB344" s="253"/>
      <c r="AC344" s="250"/>
      <c r="AD344" s="238">
        <v>0.4</v>
      </c>
      <c r="AE344" s="65"/>
      <c r="AF344" s="65"/>
    </row>
    <row r="345" spans="1:32" ht="12" customHeight="1" thickTop="1" thickBot="1">
      <c r="A345" s="294"/>
      <c r="B345" s="301"/>
      <c r="C345" s="253"/>
      <c r="D345" s="301"/>
      <c r="E345" s="253"/>
      <c r="F345" s="253"/>
      <c r="G345" s="253"/>
      <c r="H345" s="253"/>
      <c r="I345" s="322"/>
      <c r="J345" s="20" t="s">
        <v>663</v>
      </c>
      <c r="K345" s="55" t="s">
        <v>706</v>
      </c>
      <c r="L345" s="17">
        <v>6</v>
      </c>
      <c r="M345" s="296"/>
      <c r="N345" s="253"/>
      <c r="O345" s="35">
        <v>56211</v>
      </c>
      <c r="P345" s="142">
        <v>12</v>
      </c>
      <c r="Q345" s="38" t="s">
        <v>9</v>
      </c>
      <c r="R345" s="78">
        <v>9.3699999999999992</v>
      </c>
      <c r="S345" s="203" t="e">
        <f>IF(AND(K345="Seznanjanje z IO",#REF!= 2), 0.5)</f>
        <v>#REF!</v>
      </c>
      <c r="T345" s="203" t="e">
        <f>IF(AND(K345="Seznanjanje z IO",#REF!= 0.5), 0.17)</f>
        <v>#REF!</v>
      </c>
      <c r="U345" s="176" t="e">
        <f t="shared" si="4"/>
        <v>#REF!</v>
      </c>
      <c r="V345" s="205" t="e">
        <f>IF(OR(S345=0.5, T345=0.17),(((R345*U345)+#REF!)*#REF!)*#REF!,0)</f>
        <v>#REF!</v>
      </c>
      <c r="W345" s="205" t="e">
        <f>IF(V345=0, 0,#REF!- V345)</f>
        <v>#REF!</v>
      </c>
      <c r="X345" s="210" t="e">
        <f>IF(W345=0, "-",W345/#REF!)</f>
        <v>#REF!</v>
      </c>
      <c r="Y345" s="205" t="e">
        <f>IF(V345=0,#REF!, V345)</f>
        <v>#REF!</v>
      </c>
      <c r="Z345" s="273"/>
      <c r="AA345" s="269" t="str">
        <f>IF(AC345=1, (Z345/#REF!), "-")</f>
        <v>-</v>
      </c>
      <c r="AB345" s="253"/>
      <c r="AC345" s="250"/>
      <c r="AD345" s="238">
        <v>0.4</v>
      </c>
      <c r="AE345" s="65"/>
      <c r="AF345" s="65"/>
    </row>
    <row r="346" spans="1:32" ht="12" customHeight="1" thickTop="1" thickBot="1">
      <c r="A346" s="294"/>
      <c r="B346" s="301"/>
      <c r="C346" s="253"/>
      <c r="D346" s="301"/>
      <c r="E346" s="253"/>
      <c r="F346" s="253"/>
      <c r="G346" s="253"/>
      <c r="H346" s="253"/>
      <c r="I346" s="322"/>
      <c r="J346" s="20" t="s">
        <v>665</v>
      </c>
      <c r="K346" s="55" t="s">
        <v>708</v>
      </c>
      <c r="L346" s="17" t="s">
        <v>1066</v>
      </c>
      <c r="M346" s="296"/>
      <c r="N346" s="253"/>
      <c r="O346" s="35">
        <v>56211</v>
      </c>
      <c r="P346" s="142">
        <v>12</v>
      </c>
      <c r="Q346" s="38" t="s">
        <v>1</v>
      </c>
      <c r="R346" s="78">
        <v>9.3699999999999992</v>
      </c>
      <c r="S346" s="203" t="e">
        <f>IF(AND(K346="Seznanjanje z IO",#REF!= 2), 0.5)</f>
        <v>#REF!</v>
      </c>
      <c r="T346" s="203" t="e">
        <f>IF(AND(K346="Seznanjanje z IO",#REF!= 0.5), 0.17)</f>
        <v>#REF!</v>
      </c>
      <c r="U346" s="176" t="e">
        <f t="shared" si="4"/>
        <v>#REF!</v>
      </c>
      <c r="V346" s="205" t="e">
        <f>IF(OR(S346=0.5, T346=0.17),(((R346*U346)+#REF!)*#REF!)*#REF!,0)</f>
        <v>#REF!</v>
      </c>
      <c r="W346" s="205" t="e">
        <f>IF(V346=0, 0,#REF!- V346)</f>
        <v>#REF!</v>
      </c>
      <c r="X346" s="210" t="e">
        <f>IF(W346=0, "-",W346/#REF!)</f>
        <v>#REF!</v>
      </c>
      <c r="Y346" s="205" t="e">
        <f>IF(V346=0,#REF!, V346)</f>
        <v>#REF!</v>
      </c>
      <c r="Z346" s="273"/>
      <c r="AA346" s="269" t="str">
        <f>IF(AC346=1, (Z346/#REF!), "-")</f>
        <v>-</v>
      </c>
      <c r="AB346" s="253"/>
      <c r="AC346" s="250"/>
      <c r="AD346" s="238">
        <v>0.4</v>
      </c>
      <c r="AE346" s="65"/>
      <c r="AF346" s="65"/>
    </row>
    <row r="347" spans="1:32" ht="12" customHeight="1" thickTop="1" thickBot="1">
      <c r="A347" s="294"/>
      <c r="B347" s="301"/>
      <c r="C347" s="259"/>
      <c r="D347" s="301"/>
      <c r="E347" s="259"/>
      <c r="F347" s="259"/>
      <c r="G347" s="259"/>
      <c r="H347" s="259"/>
      <c r="I347" s="263"/>
      <c r="J347" s="63" t="s">
        <v>899</v>
      </c>
      <c r="K347" s="75" t="s">
        <v>710</v>
      </c>
      <c r="L347" s="229" t="s">
        <v>1066</v>
      </c>
      <c r="M347" s="312"/>
      <c r="N347" s="259"/>
      <c r="O347" s="35">
        <v>56211</v>
      </c>
      <c r="P347" s="143">
        <v>12</v>
      </c>
      <c r="Q347" s="38" t="s">
        <v>9</v>
      </c>
      <c r="R347" s="65">
        <v>9.3699999999999992</v>
      </c>
      <c r="S347" s="203" t="e">
        <f>IF(AND(K347="Seznanjanje z IO",#REF!= 2), 0.5)</f>
        <v>#REF!</v>
      </c>
      <c r="T347" s="203" t="e">
        <f>IF(AND(K347="Seznanjanje z IO",#REF!= 0.5), 0.17)</f>
        <v>#REF!</v>
      </c>
      <c r="U347" s="176" t="e">
        <f t="shared" ref="U347:U410" si="5">S347+T347</f>
        <v>#REF!</v>
      </c>
      <c r="V347" s="205" t="e">
        <f>IF(OR(S347=0.5, T347=0.17),(((R347*U347)+#REF!)*#REF!)*#REF!,0)</f>
        <v>#REF!</v>
      </c>
      <c r="W347" s="205" t="e">
        <f>IF(V347=0, 0,#REF!- V347)</f>
        <v>#REF!</v>
      </c>
      <c r="X347" s="210" t="e">
        <f>IF(W347=0, "-",W347/#REF!)</f>
        <v>#REF!</v>
      </c>
      <c r="Y347" s="205" t="e">
        <f>IF(V347=0,#REF!, V347)</f>
        <v>#REF!</v>
      </c>
      <c r="Z347" s="274"/>
      <c r="AA347" s="270" t="str">
        <f>IF(AC347=1, (Z347/#REF!), "-")</f>
        <v>-</v>
      </c>
      <c r="AB347" s="259"/>
      <c r="AC347" s="251"/>
      <c r="AD347" s="234">
        <v>0.4</v>
      </c>
      <c r="AE347" s="231"/>
      <c r="AF347" s="231"/>
    </row>
    <row r="348" spans="1:32" ht="12" customHeight="1" thickTop="1">
      <c r="A348" s="293" t="s">
        <v>967</v>
      </c>
      <c r="B348" s="299" t="s">
        <v>711</v>
      </c>
      <c r="C348" s="252" t="s">
        <v>712</v>
      </c>
      <c r="D348" s="299" t="s">
        <v>87</v>
      </c>
      <c r="E348" s="252" t="s">
        <v>971</v>
      </c>
      <c r="F348" s="252" t="s">
        <v>972</v>
      </c>
      <c r="G348" s="252" t="s">
        <v>669</v>
      </c>
      <c r="H348" s="252" t="s">
        <v>714</v>
      </c>
      <c r="I348" s="262">
        <v>6</v>
      </c>
      <c r="J348" s="58" t="s">
        <v>671</v>
      </c>
      <c r="K348" s="74" t="s">
        <v>7</v>
      </c>
      <c r="L348" s="228">
        <v>1</v>
      </c>
      <c r="M348" s="295" t="s">
        <v>716</v>
      </c>
      <c r="N348" s="252"/>
      <c r="O348" s="109">
        <v>3234</v>
      </c>
      <c r="P348" s="141">
        <v>1</v>
      </c>
      <c r="Q348" s="31" t="s">
        <v>9</v>
      </c>
      <c r="R348" s="34">
        <v>9.3699999999999992</v>
      </c>
      <c r="S348" s="203" t="e">
        <f>IF(AND(K348="Seznanjanje z IO",#REF!= 2), 0.5)</f>
        <v>#REF!</v>
      </c>
      <c r="T348" s="203" t="e">
        <f>IF(AND(K348="Seznanjanje z IO",#REF!= 0.5), 0.17)</f>
        <v>#REF!</v>
      </c>
      <c r="U348" s="176" t="e">
        <f t="shared" si="5"/>
        <v>#REF!</v>
      </c>
      <c r="V348" s="205" t="e">
        <f>IF(OR(S348=0.5, T348=0.17),(((R348*U348)+#REF!)*#REF!)*#REF!,0)</f>
        <v>#REF!</v>
      </c>
      <c r="W348" s="205" t="e">
        <f>IF(V348=0, 0,#REF!- V348)</f>
        <v>#REF!</v>
      </c>
      <c r="X348" s="210" t="e">
        <f>IF(W348=0, "-",W348/#REF!)</f>
        <v>#REF!</v>
      </c>
      <c r="Y348" s="205" t="e">
        <f>IF(V348=0,#REF!, V348)</f>
        <v>#REF!</v>
      </c>
      <c r="Z348" s="272" t="e">
        <f>SUM(Y348:Y352)</f>
        <v>#REF!</v>
      </c>
      <c r="AA348" s="268" t="str">
        <f>IF(AC348=1, (Z348/#REF!), "-")</f>
        <v>-</v>
      </c>
      <c r="AB348" s="252" t="s">
        <v>669</v>
      </c>
      <c r="AC348" s="249"/>
      <c r="AD348" s="232">
        <v>0.5</v>
      </c>
      <c r="AE348" s="53">
        <v>92451.651599999997</v>
      </c>
      <c r="AF348" s="53">
        <v>46225.825799999999</v>
      </c>
    </row>
    <row r="349" spans="1:32" ht="12" customHeight="1">
      <c r="A349" s="317"/>
      <c r="B349" s="301"/>
      <c r="C349" s="253"/>
      <c r="D349" s="301"/>
      <c r="E349" s="253"/>
      <c r="F349" s="253"/>
      <c r="G349" s="253"/>
      <c r="H349" s="253"/>
      <c r="I349" s="322"/>
      <c r="J349" s="17" t="s">
        <v>673</v>
      </c>
      <c r="K349" s="55" t="s">
        <v>147</v>
      </c>
      <c r="L349" s="17">
        <v>4</v>
      </c>
      <c r="M349" s="296"/>
      <c r="N349" s="253"/>
      <c r="O349" s="109">
        <v>3234</v>
      </c>
      <c r="P349" s="142">
        <v>1</v>
      </c>
      <c r="Q349" s="38" t="s">
        <v>1</v>
      </c>
      <c r="R349" s="78">
        <v>9.3699999999999992</v>
      </c>
      <c r="S349" s="203" t="e">
        <f>IF(AND(K349="Seznanjanje z IO",#REF!= 2), 0.5)</f>
        <v>#REF!</v>
      </c>
      <c r="T349" s="203" t="e">
        <f>IF(AND(K349="Seznanjanje z IO",#REF!= 0.5), 0.17)</f>
        <v>#REF!</v>
      </c>
      <c r="U349" s="176" t="e">
        <f t="shared" si="5"/>
        <v>#REF!</v>
      </c>
      <c r="V349" s="205" t="e">
        <f>IF(OR(S349=0.5, T349=0.17),(((R349*U349)+#REF!)*#REF!)*#REF!,0)</f>
        <v>#REF!</v>
      </c>
      <c r="W349" s="205" t="e">
        <f>IF(V349=0, 0,#REF!- V349)</f>
        <v>#REF!</v>
      </c>
      <c r="X349" s="210" t="e">
        <f>IF(W349=0, "-",W349/#REF!)</f>
        <v>#REF!</v>
      </c>
      <c r="Y349" s="205" t="e">
        <f>IF(V349=0,#REF!, V349)</f>
        <v>#REF!</v>
      </c>
      <c r="Z349" s="273"/>
      <c r="AA349" s="269" t="str">
        <f>IF(AC349=1, (Z349/#REF!), "-")</f>
        <v>-</v>
      </c>
      <c r="AB349" s="253"/>
      <c r="AC349" s="250"/>
      <c r="AD349" s="238">
        <v>0.5</v>
      </c>
      <c r="AE349" s="65"/>
      <c r="AF349" s="65"/>
    </row>
    <row r="350" spans="1:32" ht="12" customHeight="1">
      <c r="A350" s="317"/>
      <c r="B350" s="301"/>
      <c r="C350" s="253"/>
      <c r="D350" s="301"/>
      <c r="E350" s="253"/>
      <c r="F350" s="253"/>
      <c r="G350" s="253"/>
      <c r="H350" s="253"/>
      <c r="I350" s="322"/>
      <c r="J350" s="20" t="s">
        <v>900</v>
      </c>
      <c r="K350" s="55" t="s">
        <v>719</v>
      </c>
      <c r="L350" s="17">
        <v>6</v>
      </c>
      <c r="M350" s="296"/>
      <c r="N350" s="253"/>
      <c r="O350" s="109">
        <v>3234</v>
      </c>
      <c r="P350" s="142">
        <v>1</v>
      </c>
      <c r="Q350" s="38" t="s">
        <v>9</v>
      </c>
      <c r="R350" s="78">
        <v>9.3699999999999992</v>
      </c>
      <c r="S350" s="203" t="e">
        <f>IF(AND(K350="Seznanjanje z IO",#REF!= 2), 0.5)</f>
        <v>#REF!</v>
      </c>
      <c r="T350" s="203" t="e">
        <f>IF(AND(K350="Seznanjanje z IO",#REF!= 0.5), 0.17)</f>
        <v>#REF!</v>
      </c>
      <c r="U350" s="176" t="e">
        <f t="shared" si="5"/>
        <v>#REF!</v>
      </c>
      <c r="V350" s="205" t="e">
        <f>IF(OR(S350=0.5, T350=0.17),(((R350*U350)+#REF!)*#REF!)*#REF!,0)</f>
        <v>#REF!</v>
      </c>
      <c r="W350" s="205" t="e">
        <f>IF(V350=0, 0,#REF!- V350)</f>
        <v>#REF!</v>
      </c>
      <c r="X350" s="210" t="e">
        <f>IF(W350=0, "-",W350/#REF!)</f>
        <v>#REF!</v>
      </c>
      <c r="Y350" s="205" t="e">
        <f>IF(V350=0,#REF!, V350)</f>
        <v>#REF!</v>
      </c>
      <c r="Z350" s="273"/>
      <c r="AA350" s="269" t="str">
        <f>IF(AC350=1, (Z350/#REF!), "-")</f>
        <v>-</v>
      </c>
      <c r="AB350" s="253"/>
      <c r="AC350" s="250"/>
      <c r="AD350" s="238">
        <v>0.5</v>
      </c>
      <c r="AE350" s="65"/>
      <c r="AF350" s="65"/>
    </row>
    <row r="351" spans="1:32" ht="12" customHeight="1">
      <c r="A351" s="294"/>
      <c r="B351" s="301"/>
      <c r="C351" s="253"/>
      <c r="D351" s="301"/>
      <c r="E351" s="253"/>
      <c r="F351" s="253"/>
      <c r="G351" s="253"/>
      <c r="H351" s="253"/>
      <c r="I351" s="322"/>
      <c r="J351" s="20" t="s">
        <v>901</v>
      </c>
      <c r="K351" s="55" t="s">
        <v>721</v>
      </c>
      <c r="L351" s="17">
        <v>9</v>
      </c>
      <c r="M351" s="296"/>
      <c r="N351" s="253"/>
      <c r="O351" s="109">
        <v>3234</v>
      </c>
      <c r="P351" s="142">
        <v>1</v>
      </c>
      <c r="Q351" s="38" t="s">
        <v>9</v>
      </c>
      <c r="R351" s="78">
        <v>9.3699999999999992</v>
      </c>
      <c r="S351" s="203" t="e">
        <f>IF(AND(K351="Seznanjanje z IO",#REF!= 2), 0.5)</f>
        <v>#REF!</v>
      </c>
      <c r="T351" s="203" t="e">
        <f>IF(AND(K351="Seznanjanje z IO",#REF!= 0.5), 0.17)</f>
        <v>#REF!</v>
      </c>
      <c r="U351" s="176" t="e">
        <f t="shared" si="5"/>
        <v>#REF!</v>
      </c>
      <c r="V351" s="205" t="e">
        <f>IF(OR(S351=0.5, T351=0.17),(((R351*U351)+#REF!)*#REF!)*#REF!,0)</f>
        <v>#REF!</v>
      </c>
      <c r="W351" s="205" t="e">
        <f>IF(V351=0, 0,#REF!- V351)</f>
        <v>#REF!</v>
      </c>
      <c r="X351" s="210" t="e">
        <f>IF(W351=0, "-",W351/#REF!)</f>
        <v>#REF!</v>
      </c>
      <c r="Y351" s="205" t="e">
        <f>IF(V351=0,#REF!, V351)</f>
        <v>#REF!</v>
      </c>
      <c r="Z351" s="273"/>
      <c r="AA351" s="269" t="str">
        <f>IF(AC351=1, (Z351/#REF!), "-")</f>
        <v>-</v>
      </c>
      <c r="AB351" s="253"/>
      <c r="AC351" s="250"/>
      <c r="AD351" s="238">
        <v>0.5</v>
      </c>
      <c r="AE351" s="65"/>
      <c r="AF351" s="65"/>
    </row>
    <row r="352" spans="1:32" ht="12" customHeight="1" thickBot="1">
      <c r="A352" s="294"/>
      <c r="B352" s="301"/>
      <c r="C352" s="259"/>
      <c r="D352" s="301"/>
      <c r="E352" s="259"/>
      <c r="F352" s="259"/>
      <c r="G352" s="259"/>
      <c r="H352" s="259"/>
      <c r="I352" s="263"/>
      <c r="J352" s="63" t="s">
        <v>901</v>
      </c>
      <c r="K352" s="90" t="s">
        <v>722</v>
      </c>
      <c r="L352" s="229" t="s">
        <v>1066</v>
      </c>
      <c r="M352" s="312"/>
      <c r="N352" s="259"/>
      <c r="O352" s="109">
        <v>3234</v>
      </c>
      <c r="P352" s="143">
        <v>1</v>
      </c>
      <c r="Q352" s="38" t="s">
        <v>9</v>
      </c>
      <c r="R352" s="65"/>
      <c r="S352" s="203" t="e">
        <f>IF(AND(K352="Seznanjanje z IO",#REF!= 2), 0.5)</f>
        <v>#REF!</v>
      </c>
      <c r="T352" s="203" t="e">
        <f>IF(AND(K352="Seznanjanje z IO",#REF!= 0.5), 0.17)</f>
        <v>#REF!</v>
      </c>
      <c r="U352" s="176" t="e">
        <f t="shared" si="5"/>
        <v>#REF!</v>
      </c>
      <c r="V352" s="205" t="e">
        <f>IF(OR(S352=0.5, T352=0.17),(((R352*U352)+#REF!)*#REF!)*#REF!,0)</f>
        <v>#REF!</v>
      </c>
      <c r="W352" s="205" t="e">
        <f>IF(V352=0, 0,#REF!- V352)</f>
        <v>#REF!</v>
      </c>
      <c r="X352" s="210" t="e">
        <f>IF(W352=0, "-",W352/#REF!)</f>
        <v>#REF!</v>
      </c>
      <c r="Y352" s="205" t="e">
        <f>IF(V352=0,#REF!, V352)</f>
        <v>#REF!</v>
      </c>
      <c r="Z352" s="274"/>
      <c r="AA352" s="270" t="str">
        <f>IF(AC352=1, (Z352/#REF!), "-")</f>
        <v>-</v>
      </c>
      <c r="AB352" s="259"/>
      <c r="AC352" s="251"/>
      <c r="AD352" s="234">
        <v>0.5</v>
      </c>
      <c r="AE352" s="231"/>
      <c r="AF352" s="231"/>
    </row>
    <row r="353" spans="1:32" ht="12" customHeight="1" thickTop="1">
      <c r="A353" s="293" t="s">
        <v>967</v>
      </c>
      <c r="B353" s="299" t="s">
        <v>711</v>
      </c>
      <c r="C353" s="252" t="s">
        <v>723</v>
      </c>
      <c r="D353" s="299" t="s">
        <v>87</v>
      </c>
      <c r="E353" s="252" t="s">
        <v>971</v>
      </c>
      <c r="F353" s="252" t="s">
        <v>972</v>
      </c>
      <c r="G353" s="252" t="s">
        <v>676</v>
      </c>
      <c r="H353" s="252" t="s">
        <v>725</v>
      </c>
      <c r="I353" s="262">
        <v>6</v>
      </c>
      <c r="J353" s="58" t="s">
        <v>678</v>
      </c>
      <c r="K353" s="74" t="s">
        <v>7</v>
      </c>
      <c r="L353" s="228">
        <v>1</v>
      </c>
      <c r="M353" s="295" t="s">
        <v>1002</v>
      </c>
      <c r="N353" s="252"/>
      <c r="O353" s="30">
        <f>0.1*O133</f>
        <v>36049</v>
      </c>
      <c r="P353" s="141">
        <v>1</v>
      </c>
      <c r="Q353" s="31" t="s">
        <v>9</v>
      </c>
      <c r="R353" s="34">
        <v>9.3699999999999992</v>
      </c>
      <c r="S353" s="203" t="e">
        <f>IF(AND(K353="Seznanjanje z IO",#REF!= 2), 0.5)</f>
        <v>#REF!</v>
      </c>
      <c r="T353" s="203" t="e">
        <f>IF(AND(K353="Seznanjanje z IO",#REF!= 0.5), 0.17)</f>
        <v>#REF!</v>
      </c>
      <c r="U353" s="176" t="e">
        <f t="shared" si="5"/>
        <v>#REF!</v>
      </c>
      <c r="V353" s="205" t="e">
        <f>IF(OR(S353=0.5, T353=0.17),(((R353*U353)+#REF!)*#REF!)*#REF!,0)</f>
        <v>#REF!</v>
      </c>
      <c r="W353" s="205" t="e">
        <f>IF(V353=0, 0,#REF!- V353)</f>
        <v>#REF!</v>
      </c>
      <c r="X353" s="210" t="e">
        <f>IF(W353=0, "-",W353/#REF!)</f>
        <v>#REF!</v>
      </c>
      <c r="Y353" s="205" t="e">
        <f>IF(V353=0,#REF!, V353)</f>
        <v>#REF!</v>
      </c>
      <c r="Z353" s="275" t="e">
        <f>SUM(Y353:Y356)</f>
        <v>#REF!</v>
      </c>
      <c r="AA353" s="278" t="e">
        <f>IF(AC353=1, (Z353/#REF!), "-")</f>
        <v>#REF!</v>
      </c>
      <c r="AB353" s="252" t="s">
        <v>676</v>
      </c>
      <c r="AC353" s="249">
        <v>1</v>
      </c>
      <c r="AD353" s="232">
        <v>0.8</v>
      </c>
      <c r="AE353" s="53">
        <v>494213.76549999998</v>
      </c>
      <c r="AF353" s="53">
        <v>395371.01239999995</v>
      </c>
    </row>
    <row r="354" spans="1:32" ht="12" customHeight="1">
      <c r="A354" s="294"/>
      <c r="B354" s="301"/>
      <c r="C354" s="253"/>
      <c r="D354" s="301"/>
      <c r="E354" s="253"/>
      <c r="F354" s="253"/>
      <c r="G354" s="253"/>
      <c r="H354" s="253"/>
      <c r="I354" s="322"/>
      <c r="J354" s="17" t="s">
        <v>680</v>
      </c>
      <c r="K354" s="55" t="s">
        <v>147</v>
      </c>
      <c r="L354" s="17">
        <v>4</v>
      </c>
      <c r="M354" s="296"/>
      <c r="N354" s="253"/>
      <c r="O354" s="46">
        <f>0.1*O134</f>
        <v>36049</v>
      </c>
      <c r="P354" s="142">
        <v>1</v>
      </c>
      <c r="Q354" s="38" t="s">
        <v>1</v>
      </c>
      <c r="R354" s="78">
        <v>9.3699999999999992</v>
      </c>
      <c r="S354" s="203" t="e">
        <f>IF(AND(K354="Seznanjanje z IO",#REF!= 2), 0.5)</f>
        <v>#REF!</v>
      </c>
      <c r="T354" s="203" t="e">
        <f>IF(AND(K354="Seznanjanje z IO",#REF!= 0.5), 0.17)</f>
        <v>#REF!</v>
      </c>
      <c r="U354" s="176" t="e">
        <f t="shared" si="5"/>
        <v>#REF!</v>
      </c>
      <c r="V354" s="205" t="e">
        <f>IF(OR(S354=0.5, T354=0.17),(((R354*U354)+#REF!)*#REF!)*#REF!,0)</f>
        <v>#REF!</v>
      </c>
      <c r="W354" s="205" t="e">
        <f>IF(V354=0, 0,#REF!- V354)</f>
        <v>#REF!</v>
      </c>
      <c r="X354" s="210" t="e">
        <f>IF(W354=0, "-",W354/#REF!)</f>
        <v>#REF!</v>
      </c>
      <c r="Y354" s="205" t="e">
        <f>IF(V354=0,#REF!, V354)</f>
        <v>#REF!</v>
      </c>
      <c r="Z354" s="276"/>
      <c r="AA354" s="279" t="str">
        <f>IF(AC354=1, (Z354/#REF!), "-")</f>
        <v>-</v>
      </c>
      <c r="AB354" s="253"/>
      <c r="AC354" s="250"/>
      <c r="AD354" s="238">
        <v>0.8</v>
      </c>
      <c r="AE354" s="65"/>
      <c r="AF354" s="65"/>
    </row>
    <row r="355" spans="1:32" ht="12" customHeight="1">
      <c r="A355" s="294"/>
      <c r="B355" s="301"/>
      <c r="C355" s="253"/>
      <c r="D355" s="301"/>
      <c r="E355" s="253"/>
      <c r="F355" s="253"/>
      <c r="G355" s="253"/>
      <c r="H355" s="253"/>
      <c r="I355" s="322"/>
      <c r="J355" s="20" t="s">
        <v>682</v>
      </c>
      <c r="K355" s="82" t="s">
        <v>729</v>
      </c>
      <c r="L355" s="17">
        <v>6</v>
      </c>
      <c r="M355" s="296"/>
      <c r="N355" s="253"/>
      <c r="O355" s="46">
        <f>0.1*O135</f>
        <v>36049</v>
      </c>
      <c r="P355" s="142">
        <v>1</v>
      </c>
      <c r="Q355" s="38" t="s">
        <v>9</v>
      </c>
      <c r="R355" s="78">
        <v>9.3699999999999992</v>
      </c>
      <c r="S355" s="203" t="e">
        <f>IF(AND(K355="Seznanjanje z IO",#REF!= 2), 0.5)</f>
        <v>#REF!</v>
      </c>
      <c r="T355" s="203" t="e">
        <f>IF(AND(K355="Seznanjanje z IO",#REF!= 0.5), 0.17)</f>
        <v>#REF!</v>
      </c>
      <c r="U355" s="176" t="e">
        <f t="shared" si="5"/>
        <v>#REF!</v>
      </c>
      <c r="V355" s="205" t="e">
        <f>IF(OR(S355=0.5, T355=0.17),(((R355*U355)+#REF!)*#REF!)*#REF!,0)</f>
        <v>#REF!</v>
      </c>
      <c r="W355" s="205" t="e">
        <f>IF(V355=0, 0,#REF!- V355)</f>
        <v>#REF!</v>
      </c>
      <c r="X355" s="210" t="e">
        <f>IF(W355=0, "-",W355/#REF!)</f>
        <v>#REF!</v>
      </c>
      <c r="Y355" s="205" t="e">
        <f>IF(V355=0,#REF!, V355)</f>
        <v>#REF!</v>
      </c>
      <c r="Z355" s="276"/>
      <c r="AA355" s="279" t="str">
        <f>IF(AC355=1, (Z355/#REF!), "-")</f>
        <v>-</v>
      </c>
      <c r="AB355" s="253"/>
      <c r="AC355" s="250"/>
      <c r="AD355" s="238">
        <v>0.8</v>
      </c>
      <c r="AE355" s="65"/>
      <c r="AF355" s="65"/>
    </row>
    <row r="356" spans="1:32" ht="12" customHeight="1" thickBot="1">
      <c r="A356" s="294"/>
      <c r="B356" s="301"/>
      <c r="C356" s="259"/>
      <c r="D356" s="301"/>
      <c r="E356" s="259"/>
      <c r="F356" s="259"/>
      <c r="G356" s="259"/>
      <c r="H356" s="259"/>
      <c r="I356" s="263"/>
      <c r="J356" s="63" t="s">
        <v>684</v>
      </c>
      <c r="K356" s="75" t="s">
        <v>731</v>
      </c>
      <c r="L356" s="229" t="s">
        <v>1066</v>
      </c>
      <c r="M356" s="312"/>
      <c r="N356" s="259"/>
      <c r="O356" s="104">
        <f>0.1*O136</f>
        <v>36049</v>
      </c>
      <c r="P356" s="143">
        <v>1</v>
      </c>
      <c r="Q356" s="38" t="s">
        <v>9</v>
      </c>
      <c r="R356" s="65">
        <v>9.3699999999999992</v>
      </c>
      <c r="S356" s="203" t="e">
        <f>IF(AND(K356="Seznanjanje z IO",#REF!= 2), 0.5)</f>
        <v>#REF!</v>
      </c>
      <c r="T356" s="203" t="e">
        <f>IF(AND(K356="Seznanjanje z IO",#REF!= 0.5), 0.17)</f>
        <v>#REF!</v>
      </c>
      <c r="U356" s="176" t="e">
        <f t="shared" si="5"/>
        <v>#REF!</v>
      </c>
      <c r="V356" s="205" t="e">
        <f>IF(OR(S356=0.5, T356=0.17),(((R356*U356)+#REF!)*#REF!)*#REF!,0)</f>
        <v>#REF!</v>
      </c>
      <c r="W356" s="205" t="e">
        <f>IF(V356=0, 0,#REF!- V356)</f>
        <v>#REF!</v>
      </c>
      <c r="X356" s="210" t="e">
        <f>IF(W356=0, "-",W356/#REF!)</f>
        <v>#REF!</v>
      </c>
      <c r="Y356" s="205" t="e">
        <f>IF(V356=0,#REF!, V356)</f>
        <v>#REF!</v>
      </c>
      <c r="Z356" s="277"/>
      <c r="AA356" s="280" t="str">
        <f>IF(AC356=1, (Z356/#REF!), "-")</f>
        <v>-</v>
      </c>
      <c r="AB356" s="259"/>
      <c r="AC356" s="251"/>
      <c r="AD356" s="234">
        <v>0.8</v>
      </c>
      <c r="AE356" s="231"/>
      <c r="AF356" s="231"/>
    </row>
    <row r="357" spans="1:32" ht="12" customHeight="1" thickTop="1">
      <c r="A357" s="293" t="s">
        <v>967</v>
      </c>
      <c r="B357" s="299" t="s">
        <v>732</v>
      </c>
      <c r="C357" s="299" t="s">
        <v>733</v>
      </c>
      <c r="D357" s="299" t="s">
        <v>734</v>
      </c>
      <c r="E357" s="254" t="s">
        <v>971</v>
      </c>
      <c r="F357" s="254" t="s">
        <v>972</v>
      </c>
      <c r="G357" s="254" t="s">
        <v>687</v>
      </c>
      <c r="H357" s="299" t="s">
        <v>736</v>
      </c>
      <c r="I357" s="305">
        <v>3</v>
      </c>
      <c r="J357" s="58" t="s">
        <v>689</v>
      </c>
      <c r="K357" s="59" t="s">
        <v>7</v>
      </c>
      <c r="L357" s="228">
        <v>1</v>
      </c>
      <c r="M357" s="295" t="s">
        <v>738</v>
      </c>
      <c r="N357" s="309"/>
      <c r="O357" s="35">
        <v>90347</v>
      </c>
      <c r="P357" s="141">
        <v>1</v>
      </c>
      <c r="Q357" s="31" t="s">
        <v>9</v>
      </c>
      <c r="R357" s="34">
        <v>9.3699999999999992</v>
      </c>
      <c r="S357" s="203" t="e">
        <f>IF(AND(K357="Seznanjanje z IO",#REF!= 2), 0.5)</f>
        <v>#REF!</v>
      </c>
      <c r="T357" s="203" t="e">
        <f>IF(AND(K357="Seznanjanje z IO",#REF!= 0.5), 0.17)</f>
        <v>#REF!</v>
      </c>
      <c r="U357" s="176" t="e">
        <f t="shared" si="5"/>
        <v>#REF!</v>
      </c>
      <c r="V357" s="205" t="e">
        <f>IF(OR(S357=0.5, T357=0.17),(((R357*U357)+#REF!)*#REF!)*#REF!,0)</f>
        <v>#REF!</v>
      </c>
      <c r="W357" s="205" t="e">
        <f>IF(V357=0, 0,#REF!- V357)</f>
        <v>#REF!</v>
      </c>
      <c r="X357" s="210" t="e">
        <f>IF(W357=0, "-",W357/#REF!)</f>
        <v>#REF!</v>
      </c>
      <c r="Y357" s="205" t="e">
        <f>IF(V357=0,#REF!, V357)</f>
        <v>#REF!</v>
      </c>
      <c r="Z357" s="272" t="e">
        <f>SUM(Y357:Y363)</f>
        <v>#REF!</v>
      </c>
      <c r="AA357" s="268" t="str">
        <f>IF(AC357=1, (Z357/#REF!), "-")</f>
        <v>-</v>
      </c>
      <c r="AB357" s="254" t="s">
        <v>687</v>
      </c>
      <c r="AC357" s="249"/>
      <c r="AD357" s="232">
        <v>0.5</v>
      </c>
      <c r="AE357" s="53">
        <v>29036900.076999996</v>
      </c>
      <c r="AF357" s="53">
        <v>14518450.038499998</v>
      </c>
    </row>
    <row r="358" spans="1:32" ht="12" customHeight="1">
      <c r="A358" s="294"/>
      <c r="B358" s="301"/>
      <c r="C358" s="301"/>
      <c r="D358" s="301"/>
      <c r="E358" s="255"/>
      <c r="F358" s="255"/>
      <c r="G358" s="255"/>
      <c r="H358" s="301"/>
      <c r="I358" s="306"/>
      <c r="J358" s="17" t="s">
        <v>693</v>
      </c>
      <c r="K358" s="62" t="s">
        <v>740</v>
      </c>
      <c r="L358" s="17">
        <v>4</v>
      </c>
      <c r="M358" s="296"/>
      <c r="N358" s="310"/>
      <c r="O358" s="41">
        <v>90347</v>
      </c>
      <c r="P358" s="142">
        <v>1</v>
      </c>
      <c r="Q358" s="38" t="s">
        <v>1</v>
      </c>
      <c r="R358" s="78">
        <v>9.3699999999999992</v>
      </c>
      <c r="S358" s="203" t="e">
        <f>IF(AND(K358="Seznanjanje z IO",#REF!= 2), 0.5)</f>
        <v>#REF!</v>
      </c>
      <c r="T358" s="203" t="e">
        <f>IF(AND(K358="Seznanjanje z IO",#REF!= 0.5), 0.17)</f>
        <v>#REF!</v>
      </c>
      <c r="U358" s="176" t="e">
        <f t="shared" si="5"/>
        <v>#REF!</v>
      </c>
      <c r="V358" s="205" t="e">
        <f>IF(OR(S358=0.5, T358=0.17),(((R358*U358)+#REF!)*#REF!)*#REF!,0)</f>
        <v>#REF!</v>
      </c>
      <c r="W358" s="205" t="e">
        <f>IF(V358=0, 0,#REF!- V358)</f>
        <v>#REF!</v>
      </c>
      <c r="X358" s="210" t="e">
        <f>IF(W358=0, "-",W358/#REF!)</f>
        <v>#REF!</v>
      </c>
      <c r="Y358" s="205" t="e">
        <f>IF(V358=0,#REF!, V358)</f>
        <v>#REF!</v>
      </c>
      <c r="Z358" s="273"/>
      <c r="AA358" s="269" t="str">
        <f>IF(AC358=1, (Z358/#REF!), "-")</f>
        <v>-</v>
      </c>
      <c r="AB358" s="255"/>
      <c r="AC358" s="250"/>
      <c r="AD358" s="238">
        <v>0.5</v>
      </c>
      <c r="AE358" s="65"/>
      <c r="AF358" s="65"/>
    </row>
    <row r="359" spans="1:32" ht="12" customHeight="1">
      <c r="A359" s="294"/>
      <c r="B359" s="301"/>
      <c r="C359" s="301"/>
      <c r="D359" s="301"/>
      <c r="E359" s="255"/>
      <c r="F359" s="255"/>
      <c r="G359" s="255"/>
      <c r="H359" s="301"/>
      <c r="I359" s="306"/>
      <c r="J359" s="20" t="s">
        <v>695</v>
      </c>
      <c r="K359" s="127" t="s">
        <v>742</v>
      </c>
      <c r="L359" s="17">
        <v>6</v>
      </c>
      <c r="M359" s="296"/>
      <c r="N359" s="310"/>
      <c r="O359" s="41">
        <v>90347</v>
      </c>
      <c r="P359" s="142">
        <v>1</v>
      </c>
      <c r="Q359" s="38" t="s">
        <v>1</v>
      </c>
      <c r="R359" s="78">
        <v>9.3699999999999992</v>
      </c>
      <c r="S359" s="203" t="e">
        <f>IF(AND(K359="Seznanjanje z IO",#REF!= 2), 0.5)</f>
        <v>#REF!</v>
      </c>
      <c r="T359" s="203" t="e">
        <f>IF(AND(K359="Seznanjanje z IO",#REF!= 0.5), 0.17)</f>
        <v>#REF!</v>
      </c>
      <c r="U359" s="176" t="e">
        <f t="shared" si="5"/>
        <v>#REF!</v>
      </c>
      <c r="V359" s="205" t="e">
        <f>IF(OR(S359=0.5, T359=0.17),(((R359*U359)+#REF!)*#REF!)*#REF!,0)</f>
        <v>#REF!</v>
      </c>
      <c r="W359" s="205" t="e">
        <f>IF(V359=0, 0,#REF!- V359)</f>
        <v>#REF!</v>
      </c>
      <c r="X359" s="210" t="e">
        <f>IF(W359=0, "-",W359/#REF!)</f>
        <v>#REF!</v>
      </c>
      <c r="Y359" s="205" t="e">
        <f>IF(V359=0,#REF!, V359)</f>
        <v>#REF!</v>
      </c>
      <c r="Z359" s="273"/>
      <c r="AA359" s="269" t="str">
        <f>IF(AC359=1, (Z359/#REF!), "-")</f>
        <v>-</v>
      </c>
      <c r="AB359" s="255"/>
      <c r="AC359" s="250"/>
      <c r="AD359" s="238">
        <v>0.5</v>
      </c>
      <c r="AE359" s="65"/>
      <c r="AF359" s="65"/>
    </row>
    <row r="360" spans="1:32" ht="12" customHeight="1">
      <c r="A360" s="294"/>
      <c r="B360" s="301"/>
      <c r="C360" s="301"/>
      <c r="D360" s="301"/>
      <c r="E360" s="255"/>
      <c r="F360" s="255"/>
      <c r="G360" s="255"/>
      <c r="H360" s="301"/>
      <c r="I360" s="306"/>
      <c r="J360" s="20" t="s">
        <v>902</v>
      </c>
      <c r="K360" s="56" t="s">
        <v>743</v>
      </c>
      <c r="L360" s="17">
        <v>3</v>
      </c>
      <c r="M360" s="296"/>
      <c r="N360" s="310"/>
      <c r="O360" s="41">
        <v>90347</v>
      </c>
      <c r="P360" s="142">
        <v>1</v>
      </c>
      <c r="Q360" s="38" t="s">
        <v>9</v>
      </c>
      <c r="R360" s="78">
        <v>9.3699999999999992</v>
      </c>
      <c r="S360" s="203" t="e">
        <f>IF(AND(K360="Seznanjanje z IO",#REF!= 2), 0.5)</f>
        <v>#REF!</v>
      </c>
      <c r="T360" s="203" t="e">
        <f>IF(AND(K360="Seznanjanje z IO",#REF!= 0.5), 0.17)</f>
        <v>#REF!</v>
      </c>
      <c r="U360" s="176" t="e">
        <f t="shared" si="5"/>
        <v>#REF!</v>
      </c>
      <c r="V360" s="205" t="e">
        <f>IF(OR(S360=0.5, T360=0.17),(((R360*U360)+#REF!)*#REF!)*#REF!,0)</f>
        <v>#REF!</v>
      </c>
      <c r="W360" s="205" t="e">
        <f>IF(V360=0, 0,#REF!- V360)</f>
        <v>#REF!</v>
      </c>
      <c r="X360" s="210" t="e">
        <f>IF(W360=0, "-",W360/#REF!)</f>
        <v>#REF!</v>
      </c>
      <c r="Y360" s="205" t="e">
        <f>IF(V360=0,#REF!, V360)</f>
        <v>#REF!</v>
      </c>
      <c r="Z360" s="273"/>
      <c r="AA360" s="269" t="str">
        <f>IF(AC360=1, (Z360/#REF!), "-")</f>
        <v>-</v>
      </c>
      <c r="AB360" s="255"/>
      <c r="AC360" s="250"/>
      <c r="AD360" s="238">
        <v>0.5</v>
      </c>
      <c r="AE360" s="65"/>
      <c r="AF360" s="65"/>
    </row>
    <row r="361" spans="1:32" ht="12" customHeight="1">
      <c r="A361" s="294"/>
      <c r="B361" s="316"/>
      <c r="C361" s="300"/>
      <c r="D361" s="300"/>
      <c r="E361" s="256"/>
      <c r="F361" s="256"/>
      <c r="G361" s="256"/>
      <c r="H361" s="308"/>
      <c r="I361" s="307"/>
      <c r="J361" s="20" t="s">
        <v>903</v>
      </c>
      <c r="K361" s="55" t="s">
        <v>745</v>
      </c>
      <c r="L361" s="17">
        <v>3</v>
      </c>
      <c r="M361" s="296"/>
      <c r="N361" s="310"/>
      <c r="O361" s="41">
        <v>90347</v>
      </c>
      <c r="P361" s="148">
        <v>1</v>
      </c>
      <c r="Q361" s="38" t="s">
        <v>9</v>
      </c>
      <c r="R361" s="113">
        <v>9.3699999999999992</v>
      </c>
      <c r="S361" s="203" t="e">
        <f>IF(AND(K361="Seznanjanje z IO",#REF!= 2), 0.5)</f>
        <v>#REF!</v>
      </c>
      <c r="T361" s="203" t="e">
        <f>IF(AND(K361="Seznanjanje z IO",#REF!= 0.5), 0.17)</f>
        <v>#REF!</v>
      </c>
      <c r="U361" s="176" t="e">
        <f t="shared" si="5"/>
        <v>#REF!</v>
      </c>
      <c r="V361" s="205" t="e">
        <f>IF(OR(S361=0.5, T361=0.17),(((R361*U361)+#REF!)*#REF!)*#REF!,0)</f>
        <v>#REF!</v>
      </c>
      <c r="W361" s="205" t="e">
        <f>IF(V361=0, 0,#REF!- V361)</f>
        <v>#REF!</v>
      </c>
      <c r="X361" s="210" t="e">
        <f>IF(W361=0, "-",W361/#REF!)</f>
        <v>#REF!</v>
      </c>
      <c r="Y361" s="205" t="e">
        <f>IF(V361=0,#REF!, V361)</f>
        <v>#REF!</v>
      </c>
      <c r="Z361" s="273"/>
      <c r="AA361" s="269" t="str">
        <f>IF(AC361=1, (Z361/#REF!), "-")</f>
        <v>-</v>
      </c>
      <c r="AB361" s="256"/>
      <c r="AC361" s="250"/>
      <c r="AD361" s="238">
        <v>0.5</v>
      </c>
      <c r="AE361" s="65"/>
      <c r="AF361" s="65"/>
    </row>
    <row r="362" spans="1:32" ht="12" customHeight="1">
      <c r="A362" s="294"/>
      <c r="B362" s="316"/>
      <c r="C362" s="300"/>
      <c r="D362" s="300"/>
      <c r="E362" s="256"/>
      <c r="F362" s="256"/>
      <c r="G362" s="256"/>
      <c r="H362" s="308"/>
      <c r="I362" s="307"/>
      <c r="J362" s="20" t="s">
        <v>904</v>
      </c>
      <c r="K362" s="55" t="s">
        <v>746</v>
      </c>
      <c r="L362" s="17">
        <v>6</v>
      </c>
      <c r="M362" s="296"/>
      <c r="N362" s="310"/>
      <c r="O362" s="41">
        <v>10</v>
      </c>
      <c r="P362" s="142">
        <v>1</v>
      </c>
      <c r="Q362" s="38" t="s">
        <v>1</v>
      </c>
      <c r="R362" s="78">
        <v>9.3699999999999992</v>
      </c>
      <c r="S362" s="203" t="e">
        <f>IF(AND(K362="Seznanjanje z IO",#REF!= 2), 0.5)</f>
        <v>#REF!</v>
      </c>
      <c r="T362" s="203" t="e">
        <f>IF(AND(K362="Seznanjanje z IO",#REF!= 0.5), 0.17)</f>
        <v>#REF!</v>
      </c>
      <c r="U362" s="176" t="e">
        <f t="shared" si="5"/>
        <v>#REF!</v>
      </c>
      <c r="V362" s="205" t="e">
        <f>IF(OR(S362=0.5, T362=0.17),(((R362*U362)+#REF!)*#REF!)*#REF!,0)</f>
        <v>#REF!</v>
      </c>
      <c r="W362" s="205" t="e">
        <f>IF(V362=0, 0,#REF!- V362)</f>
        <v>#REF!</v>
      </c>
      <c r="X362" s="210" t="e">
        <f>IF(W362=0, "-",W362/#REF!)</f>
        <v>#REF!</v>
      </c>
      <c r="Y362" s="205" t="e">
        <f>IF(V362=0,#REF!, V362)</f>
        <v>#REF!</v>
      </c>
      <c r="Z362" s="273"/>
      <c r="AA362" s="269" t="str">
        <f>IF(AC362=1, (Z362/#REF!), "-")</f>
        <v>-</v>
      </c>
      <c r="AB362" s="256"/>
      <c r="AC362" s="250"/>
      <c r="AD362" s="238">
        <v>0.5</v>
      </c>
      <c r="AE362" s="65"/>
      <c r="AF362" s="65"/>
    </row>
    <row r="363" spans="1:32" ht="12" customHeight="1" thickBot="1">
      <c r="A363" s="294"/>
      <c r="B363" s="316"/>
      <c r="C363" s="300"/>
      <c r="D363" s="300"/>
      <c r="E363" s="256"/>
      <c r="F363" s="256"/>
      <c r="G363" s="256"/>
      <c r="H363" s="308"/>
      <c r="I363" s="307"/>
      <c r="J363" s="63" t="s">
        <v>904</v>
      </c>
      <c r="K363" s="75" t="s">
        <v>747</v>
      </c>
      <c r="L363" s="229" t="s">
        <v>1066</v>
      </c>
      <c r="M363" s="312"/>
      <c r="N363" s="311"/>
      <c r="O363" s="57">
        <v>90347</v>
      </c>
      <c r="P363" s="143">
        <v>1</v>
      </c>
      <c r="Q363" s="38" t="s">
        <v>1</v>
      </c>
      <c r="R363" s="65">
        <v>9.3699999999999992</v>
      </c>
      <c r="S363" s="203" t="e">
        <f>IF(AND(K363="Seznanjanje z IO",#REF!= 2), 0.5)</f>
        <v>#REF!</v>
      </c>
      <c r="T363" s="203" t="e">
        <f>IF(AND(K363="Seznanjanje z IO",#REF!= 0.5), 0.17)</f>
        <v>#REF!</v>
      </c>
      <c r="U363" s="176" t="e">
        <f t="shared" si="5"/>
        <v>#REF!</v>
      </c>
      <c r="V363" s="205" t="e">
        <f>IF(OR(S363=0.5, T363=0.17),(((R363*U363)+#REF!)*#REF!)*#REF!,0)</f>
        <v>#REF!</v>
      </c>
      <c r="W363" s="205" t="e">
        <f>IF(V363=0, 0,#REF!- V363)</f>
        <v>#REF!</v>
      </c>
      <c r="X363" s="210" t="e">
        <f>IF(W363=0, "-",W363/#REF!)</f>
        <v>#REF!</v>
      </c>
      <c r="Y363" s="205" t="e">
        <f>IF(V363=0,#REF!, V363)</f>
        <v>#REF!</v>
      </c>
      <c r="Z363" s="274"/>
      <c r="AA363" s="270" t="str">
        <f>IF(AC363=1, (Z363/#REF!), "-")</f>
        <v>-</v>
      </c>
      <c r="AB363" s="256"/>
      <c r="AC363" s="251"/>
      <c r="AD363" s="234">
        <v>0.5</v>
      </c>
      <c r="AE363" s="231"/>
      <c r="AF363" s="231"/>
    </row>
    <row r="364" spans="1:32" ht="12" customHeight="1" thickTop="1">
      <c r="A364" s="293" t="s">
        <v>967</v>
      </c>
      <c r="B364" s="252" t="s">
        <v>748</v>
      </c>
      <c r="C364" s="299" t="s">
        <v>749</v>
      </c>
      <c r="D364" s="299" t="s">
        <v>734</v>
      </c>
      <c r="E364" s="254" t="s">
        <v>971</v>
      </c>
      <c r="F364" s="254" t="s">
        <v>972</v>
      </c>
      <c r="G364" s="254" t="s">
        <v>699</v>
      </c>
      <c r="H364" s="299" t="s">
        <v>751</v>
      </c>
      <c r="I364" s="305">
        <v>3</v>
      </c>
      <c r="J364" s="58" t="s">
        <v>701</v>
      </c>
      <c r="K364" s="59" t="s">
        <v>7</v>
      </c>
      <c r="L364" s="228">
        <v>1</v>
      </c>
      <c r="M364" s="295" t="s">
        <v>753</v>
      </c>
      <c r="N364" s="309"/>
      <c r="O364" s="51">
        <v>30</v>
      </c>
      <c r="P364" s="141">
        <v>1</v>
      </c>
      <c r="Q364" s="31" t="s">
        <v>9</v>
      </c>
      <c r="R364" s="34">
        <v>9.3699999999999992</v>
      </c>
      <c r="S364" s="203" t="e">
        <f>IF(AND(K364="Seznanjanje z IO",#REF!= 2), 0.5)</f>
        <v>#REF!</v>
      </c>
      <c r="T364" s="203" t="e">
        <f>IF(AND(K364="Seznanjanje z IO",#REF!= 0.5), 0.17)</f>
        <v>#REF!</v>
      </c>
      <c r="U364" s="176" t="e">
        <f t="shared" si="5"/>
        <v>#REF!</v>
      </c>
      <c r="V364" s="205" t="e">
        <f>IF(OR(S364=0.5, T364=0.17),(((R364*U364)+#REF!)*#REF!)*#REF!,0)</f>
        <v>#REF!</v>
      </c>
      <c r="W364" s="205" t="e">
        <f>IF(V364=0, 0,#REF!- V364)</f>
        <v>#REF!</v>
      </c>
      <c r="X364" s="210" t="e">
        <f>IF(W364=0, "-",W364/#REF!)</f>
        <v>#REF!</v>
      </c>
      <c r="Y364" s="205" t="e">
        <f>IF(V364=0,#REF!, V364)</f>
        <v>#REF!</v>
      </c>
      <c r="Z364" s="272" t="e">
        <f>SUM(Y364:Y369)</f>
        <v>#REF!</v>
      </c>
      <c r="AA364" s="268" t="str">
        <f>IF(AC364=1, (Z364/#REF!), "-")</f>
        <v>-</v>
      </c>
      <c r="AB364" s="254" t="s">
        <v>699</v>
      </c>
      <c r="AC364" s="249"/>
      <c r="AD364" s="232">
        <v>0.5</v>
      </c>
      <c r="AE364" s="53">
        <v>6858.84</v>
      </c>
      <c r="AF364" s="53">
        <v>3429.42</v>
      </c>
    </row>
    <row r="365" spans="1:32" ht="12" customHeight="1">
      <c r="A365" s="317"/>
      <c r="B365" s="253"/>
      <c r="C365" s="301"/>
      <c r="D365" s="301"/>
      <c r="E365" s="255"/>
      <c r="F365" s="255"/>
      <c r="G365" s="255"/>
      <c r="H365" s="301"/>
      <c r="I365" s="306"/>
      <c r="J365" s="17" t="s">
        <v>703</v>
      </c>
      <c r="K365" s="62" t="s">
        <v>740</v>
      </c>
      <c r="L365" s="17">
        <v>4</v>
      </c>
      <c r="M365" s="296"/>
      <c r="N365" s="310"/>
      <c r="O365" s="37">
        <v>30</v>
      </c>
      <c r="P365" s="142">
        <v>1</v>
      </c>
      <c r="Q365" s="38" t="s">
        <v>1</v>
      </c>
      <c r="R365" s="78">
        <v>9.3699999999999992</v>
      </c>
      <c r="S365" s="203" t="e">
        <f>IF(AND(K365="Seznanjanje z IO",#REF!= 2), 0.5)</f>
        <v>#REF!</v>
      </c>
      <c r="T365" s="203" t="e">
        <f>IF(AND(K365="Seznanjanje z IO",#REF!= 0.5), 0.17)</f>
        <v>#REF!</v>
      </c>
      <c r="U365" s="176" t="e">
        <f t="shared" si="5"/>
        <v>#REF!</v>
      </c>
      <c r="V365" s="205" t="e">
        <f>IF(OR(S365=0.5, T365=0.17),(((R365*U365)+#REF!)*#REF!)*#REF!,0)</f>
        <v>#REF!</v>
      </c>
      <c r="W365" s="205" t="e">
        <f>IF(V365=0, 0,#REF!- V365)</f>
        <v>#REF!</v>
      </c>
      <c r="X365" s="210" t="e">
        <f>IF(W365=0, "-",W365/#REF!)</f>
        <v>#REF!</v>
      </c>
      <c r="Y365" s="205" t="e">
        <f>IF(V365=0,#REF!, V365)</f>
        <v>#REF!</v>
      </c>
      <c r="Z365" s="273"/>
      <c r="AA365" s="269" t="str">
        <f>IF(AC365=1, (Z365/#REF!), "-")</f>
        <v>-</v>
      </c>
      <c r="AB365" s="255"/>
      <c r="AC365" s="250"/>
      <c r="AD365" s="238">
        <v>0.5</v>
      </c>
      <c r="AE365" s="65"/>
      <c r="AF365" s="65"/>
    </row>
    <row r="366" spans="1:32" ht="12" customHeight="1">
      <c r="A366" s="294"/>
      <c r="B366" s="253"/>
      <c r="C366" s="301"/>
      <c r="D366" s="301"/>
      <c r="E366" s="255"/>
      <c r="F366" s="255"/>
      <c r="G366" s="255"/>
      <c r="H366" s="301"/>
      <c r="I366" s="306"/>
      <c r="J366" s="20" t="s">
        <v>705</v>
      </c>
      <c r="K366" s="127" t="s">
        <v>755</v>
      </c>
      <c r="L366" s="17">
        <v>6</v>
      </c>
      <c r="M366" s="296"/>
      <c r="N366" s="310"/>
      <c r="O366" s="37">
        <v>30</v>
      </c>
      <c r="P366" s="142">
        <v>1</v>
      </c>
      <c r="Q366" s="38" t="s">
        <v>1</v>
      </c>
      <c r="R366" s="78">
        <v>9.3699999999999992</v>
      </c>
      <c r="S366" s="203" t="e">
        <f>IF(AND(K366="Seznanjanje z IO",#REF!= 2), 0.5)</f>
        <v>#REF!</v>
      </c>
      <c r="T366" s="203" t="e">
        <f>IF(AND(K366="Seznanjanje z IO",#REF!= 0.5), 0.17)</f>
        <v>#REF!</v>
      </c>
      <c r="U366" s="176" t="e">
        <f t="shared" si="5"/>
        <v>#REF!</v>
      </c>
      <c r="V366" s="205" t="e">
        <f>IF(OR(S366=0.5, T366=0.17),(((R366*U366)+#REF!)*#REF!)*#REF!,0)</f>
        <v>#REF!</v>
      </c>
      <c r="W366" s="205" t="e">
        <f>IF(V366=0, 0,#REF!- V366)</f>
        <v>#REF!</v>
      </c>
      <c r="X366" s="210" t="e">
        <f>IF(W366=0, "-",W366/#REF!)</f>
        <v>#REF!</v>
      </c>
      <c r="Y366" s="205" t="e">
        <f>IF(V366=0,#REF!, V366)</f>
        <v>#REF!</v>
      </c>
      <c r="Z366" s="273"/>
      <c r="AA366" s="269" t="str">
        <f>IF(AC366=1, (Z366/#REF!), "-")</f>
        <v>-</v>
      </c>
      <c r="AB366" s="255"/>
      <c r="AC366" s="250"/>
      <c r="AD366" s="238">
        <v>0.5</v>
      </c>
      <c r="AE366" s="65"/>
      <c r="AF366" s="65"/>
    </row>
    <row r="367" spans="1:32" ht="12" customHeight="1">
      <c r="A367" s="294"/>
      <c r="B367" s="253"/>
      <c r="C367" s="301"/>
      <c r="D367" s="301"/>
      <c r="E367" s="255"/>
      <c r="F367" s="255"/>
      <c r="G367" s="255"/>
      <c r="H367" s="301"/>
      <c r="I367" s="306"/>
      <c r="J367" s="20" t="s">
        <v>707</v>
      </c>
      <c r="K367" s="56" t="s">
        <v>743</v>
      </c>
      <c r="L367" s="17">
        <v>3</v>
      </c>
      <c r="M367" s="296"/>
      <c r="N367" s="310"/>
      <c r="O367" s="37">
        <v>30</v>
      </c>
      <c r="P367" s="142">
        <v>1</v>
      </c>
      <c r="Q367" s="38" t="s">
        <v>9</v>
      </c>
      <c r="R367" s="78">
        <v>9.3699999999999992</v>
      </c>
      <c r="S367" s="203" t="e">
        <f>IF(AND(K367="Seznanjanje z IO",#REF!= 2), 0.5)</f>
        <v>#REF!</v>
      </c>
      <c r="T367" s="203" t="e">
        <f>IF(AND(K367="Seznanjanje z IO",#REF!= 0.5), 0.17)</f>
        <v>#REF!</v>
      </c>
      <c r="U367" s="176" t="e">
        <f t="shared" si="5"/>
        <v>#REF!</v>
      </c>
      <c r="V367" s="205" t="e">
        <f>IF(OR(S367=0.5, T367=0.17),(((R367*U367)+#REF!)*#REF!)*#REF!,0)</f>
        <v>#REF!</v>
      </c>
      <c r="W367" s="205" t="e">
        <f>IF(V367=0, 0,#REF!- V367)</f>
        <v>#REF!</v>
      </c>
      <c r="X367" s="210" t="e">
        <f>IF(W367=0, "-",W367/#REF!)</f>
        <v>#REF!</v>
      </c>
      <c r="Y367" s="205" t="e">
        <f>IF(V367=0,#REF!, V367)</f>
        <v>#REF!</v>
      </c>
      <c r="Z367" s="273"/>
      <c r="AA367" s="269" t="str">
        <f>IF(AC367=1, (Z367/#REF!), "-")</f>
        <v>-</v>
      </c>
      <c r="AB367" s="255"/>
      <c r="AC367" s="250"/>
      <c r="AD367" s="238">
        <v>0.5</v>
      </c>
      <c r="AE367" s="65"/>
      <c r="AF367" s="65"/>
    </row>
    <row r="368" spans="1:32" ht="12" customHeight="1">
      <c r="A368" s="294"/>
      <c r="B368" s="253"/>
      <c r="C368" s="300"/>
      <c r="D368" s="300"/>
      <c r="E368" s="256"/>
      <c r="F368" s="256"/>
      <c r="G368" s="256"/>
      <c r="H368" s="308"/>
      <c r="I368" s="307"/>
      <c r="J368" s="20" t="s">
        <v>709</v>
      </c>
      <c r="K368" s="55" t="s">
        <v>745</v>
      </c>
      <c r="L368" s="17">
        <v>3</v>
      </c>
      <c r="M368" s="296"/>
      <c r="N368" s="310"/>
      <c r="O368" s="37">
        <v>30</v>
      </c>
      <c r="P368" s="148">
        <v>1</v>
      </c>
      <c r="Q368" s="38" t="s">
        <v>9</v>
      </c>
      <c r="R368" s="113">
        <v>9.3699999999999992</v>
      </c>
      <c r="S368" s="203" t="e">
        <f>IF(AND(K368="Seznanjanje z IO",#REF!= 2), 0.5)</f>
        <v>#REF!</v>
      </c>
      <c r="T368" s="203" t="e">
        <f>IF(AND(K368="Seznanjanje z IO",#REF!= 0.5), 0.17)</f>
        <v>#REF!</v>
      </c>
      <c r="U368" s="176" t="e">
        <f t="shared" si="5"/>
        <v>#REF!</v>
      </c>
      <c r="V368" s="205" t="e">
        <f>IF(OR(S368=0.5, T368=0.17),(((R368*U368)+#REF!)*#REF!)*#REF!,0)</f>
        <v>#REF!</v>
      </c>
      <c r="W368" s="205" t="e">
        <f>IF(V368=0, 0,#REF!- V368)</f>
        <v>#REF!</v>
      </c>
      <c r="X368" s="210" t="e">
        <f>IF(W368=0, "-",W368/#REF!)</f>
        <v>#REF!</v>
      </c>
      <c r="Y368" s="205" t="e">
        <f>IF(V368=0,#REF!, V368)</f>
        <v>#REF!</v>
      </c>
      <c r="Z368" s="273"/>
      <c r="AA368" s="269" t="str">
        <f>IF(AC368=1, (Z368/#REF!), "-")</f>
        <v>-</v>
      </c>
      <c r="AB368" s="256"/>
      <c r="AC368" s="250"/>
      <c r="AD368" s="238">
        <v>0.5</v>
      </c>
      <c r="AE368" s="65"/>
      <c r="AF368" s="65"/>
    </row>
    <row r="369" spans="1:32" ht="12" customHeight="1" thickBot="1">
      <c r="A369" s="294"/>
      <c r="B369" s="259"/>
      <c r="C369" s="300"/>
      <c r="D369" s="300"/>
      <c r="E369" s="256"/>
      <c r="F369" s="256"/>
      <c r="G369" s="256"/>
      <c r="H369" s="308"/>
      <c r="I369" s="307"/>
      <c r="J369" s="63" t="s">
        <v>905</v>
      </c>
      <c r="K369" s="75" t="s">
        <v>747</v>
      </c>
      <c r="L369" s="229" t="s">
        <v>1066</v>
      </c>
      <c r="M369" s="312"/>
      <c r="N369" s="311"/>
      <c r="O369" s="104">
        <v>30</v>
      </c>
      <c r="P369" s="143">
        <v>1</v>
      </c>
      <c r="Q369" s="38" t="s">
        <v>1</v>
      </c>
      <c r="R369" s="65">
        <v>9.3699999999999992</v>
      </c>
      <c r="S369" s="203" t="e">
        <f>IF(AND(K369="Seznanjanje z IO",#REF!= 2), 0.5)</f>
        <v>#REF!</v>
      </c>
      <c r="T369" s="203" t="e">
        <f>IF(AND(K369="Seznanjanje z IO",#REF!= 0.5), 0.17)</f>
        <v>#REF!</v>
      </c>
      <c r="U369" s="176" t="e">
        <f t="shared" si="5"/>
        <v>#REF!</v>
      </c>
      <c r="V369" s="205" t="e">
        <f>IF(OR(S369=0.5, T369=0.17),(((R369*U369)+#REF!)*#REF!)*#REF!,0)</f>
        <v>#REF!</v>
      </c>
      <c r="W369" s="205" t="e">
        <f>IF(V369=0, 0,#REF!- V369)</f>
        <v>#REF!</v>
      </c>
      <c r="X369" s="210" t="e">
        <f>IF(W369=0, "-",W369/#REF!)</f>
        <v>#REF!</v>
      </c>
      <c r="Y369" s="205" t="e">
        <f>IF(V369=0,#REF!, V369)</f>
        <v>#REF!</v>
      </c>
      <c r="Z369" s="274"/>
      <c r="AA369" s="270" t="str">
        <f>IF(AC369=1, (Z369/#REF!), "-")</f>
        <v>-</v>
      </c>
      <c r="AB369" s="256"/>
      <c r="AC369" s="251"/>
      <c r="AD369" s="234">
        <v>0.5</v>
      </c>
      <c r="AE369" s="231"/>
      <c r="AF369" s="231"/>
    </row>
    <row r="370" spans="1:32" ht="12" customHeight="1" thickTop="1">
      <c r="A370" s="293" t="s">
        <v>967</v>
      </c>
      <c r="B370" s="299" t="s">
        <v>748</v>
      </c>
      <c r="C370" s="299" t="s">
        <v>756</v>
      </c>
      <c r="D370" s="299" t="s">
        <v>734</v>
      </c>
      <c r="E370" s="254" t="s">
        <v>971</v>
      </c>
      <c r="F370" s="254" t="s">
        <v>972</v>
      </c>
      <c r="G370" s="254" t="s">
        <v>713</v>
      </c>
      <c r="H370" s="299" t="s">
        <v>758</v>
      </c>
      <c r="I370" s="305">
        <v>3</v>
      </c>
      <c r="J370" s="58" t="s">
        <v>715</v>
      </c>
      <c r="K370" s="59" t="s">
        <v>7</v>
      </c>
      <c r="L370" s="228">
        <v>1</v>
      </c>
      <c r="M370" s="295" t="s">
        <v>760</v>
      </c>
      <c r="N370" s="309"/>
      <c r="O370" s="109">
        <v>4970</v>
      </c>
      <c r="P370" s="141">
        <v>1</v>
      </c>
      <c r="Q370" s="31" t="s">
        <v>9</v>
      </c>
      <c r="R370" s="34">
        <v>9.3699999999999992</v>
      </c>
      <c r="S370" s="203" t="e">
        <f>IF(AND(K370="Seznanjanje z IO",#REF!= 2), 0.5)</f>
        <v>#REF!</v>
      </c>
      <c r="T370" s="203" t="e">
        <f>IF(AND(K370="Seznanjanje z IO",#REF!= 0.5), 0.17)</f>
        <v>#REF!</v>
      </c>
      <c r="U370" s="176" t="e">
        <f t="shared" si="5"/>
        <v>#REF!</v>
      </c>
      <c r="V370" s="205" t="e">
        <f>IF(OR(S370=0.5, T370=0.17),(((R370*U370)+#REF!)*#REF!)*#REF!,0)</f>
        <v>#REF!</v>
      </c>
      <c r="W370" s="205" t="e">
        <f>IF(V370=0, 0,#REF!- V370)</f>
        <v>#REF!</v>
      </c>
      <c r="X370" s="210" t="e">
        <f>IF(W370=0, "-",W370/#REF!)</f>
        <v>#REF!</v>
      </c>
      <c r="Y370" s="205" t="e">
        <f>IF(V370=0,#REF!, V370)</f>
        <v>#REF!</v>
      </c>
      <c r="Z370" s="272" t="e">
        <f>SUM(Y370:Y377)</f>
        <v>#REF!</v>
      </c>
      <c r="AA370" s="268" t="str">
        <f>IF(AC370=1, (Z370/#REF!), "-")</f>
        <v>-</v>
      </c>
      <c r="AB370" s="254" t="s">
        <v>713</v>
      </c>
      <c r="AC370" s="249"/>
      <c r="AD370" s="232">
        <v>0.5</v>
      </c>
      <c r="AE370" s="53">
        <v>1182850.06</v>
      </c>
      <c r="AF370" s="53">
        <v>591425.03</v>
      </c>
    </row>
    <row r="371" spans="1:32" ht="12" customHeight="1">
      <c r="A371" s="294"/>
      <c r="B371" s="301"/>
      <c r="C371" s="301"/>
      <c r="D371" s="301"/>
      <c r="E371" s="255"/>
      <c r="F371" s="255"/>
      <c r="G371" s="255"/>
      <c r="H371" s="301"/>
      <c r="I371" s="306"/>
      <c r="J371" s="17" t="s">
        <v>717</v>
      </c>
      <c r="K371" s="62" t="s">
        <v>740</v>
      </c>
      <c r="L371" s="17">
        <v>4</v>
      </c>
      <c r="M371" s="296"/>
      <c r="N371" s="310"/>
      <c r="O371" s="109">
        <v>4970</v>
      </c>
      <c r="P371" s="142">
        <v>1</v>
      </c>
      <c r="Q371" s="38" t="s">
        <v>1</v>
      </c>
      <c r="R371" s="78">
        <v>9.3699999999999992</v>
      </c>
      <c r="S371" s="203" t="e">
        <f>IF(AND(K371="Seznanjanje z IO",#REF!= 2), 0.5)</f>
        <v>#REF!</v>
      </c>
      <c r="T371" s="203" t="e">
        <f>IF(AND(K371="Seznanjanje z IO",#REF!= 0.5), 0.17)</f>
        <v>#REF!</v>
      </c>
      <c r="U371" s="176" t="e">
        <f t="shared" si="5"/>
        <v>#REF!</v>
      </c>
      <c r="V371" s="205" t="e">
        <f>IF(OR(S371=0.5, T371=0.17),(((R371*U371)+#REF!)*#REF!)*#REF!,0)</f>
        <v>#REF!</v>
      </c>
      <c r="W371" s="205" t="e">
        <f>IF(V371=0, 0,#REF!- V371)</f>
        <v>#REF!</v>
      </c>
      <c r="X371" s="210" t="e">
        <f>IF(W371=0, "-",W371/#REF!)</f>
        <v>#REF!</v>
      </c>
      <c r="Y371" s="205" t="e">
        <f>IF(V371=0,#REF!, V371)</f>
        <v>#REF!</v>
      </c>
      <c r="Z371" s="273"/>
      <c r="AA371" s="269" t="str">
        <f>IF(AC371=1, (Z371/#REF!), "-")</f>
        <v>-</v>
      </c>
      <c r="AB371" s="255"/>
      <c r="AC371" s="250"/>
      <c r="AD371" s="238">
        <v>0.5</v>
      </c>
      <c r="AE371" s="65"/>
      <c r="AF371" s="65"/>
    </row>
    <row r="372" spans="1:32" ht="12" customHeight="1">
      <c r="A372" s="294"/>
      <c r="B372" s="301"/>
      <c r="C372" s="301"/>
      <c r="D372" s="301"/>
      <c r="E372" s="255"/>
      <c r="F372" s="255"/>
      <c r="G372" s="255"/>
      <c r="H372" s="301"/>
      <c r="I372" s="306"/>
      <c r="J372" s="20" t="s">
        <v>718</v>
      </c>
      <c r="K372" s="127" t="s">
        <v>755</v>
      </c>
      <c r="L372" s="17">
        <v>6</v>
      </c>
      <c r="M372" s="296"/>
      <c r="N372" s="310"/>
      <c r="O372" s="109">
        <v>4970</v>
      </c>
      <c r="P372" s="142">
        <v>1</v>
      </c>
      <c r="Q372" s="38" t="s">
        <v>9</v>
      </c>
      <c r="R372" s="78">
        <v>9.3699999999999992</v>
      </c>
      <c r="S372" s="203" t="e">
        <f>IF(AND(K372="Seznanjanje z IO",#REF!= 2), 0.5)</f>
        <v>#REF!</v>
      </c>
      <c r="T372" s="203" t="e">
        <f>IF(AND(K372="Seznanjanje z IO",#REF!= 0.5), 0.17)</f>
        <v>#REF!</v>
      </c>
      <c r="U372" s="176" t="e">
        <f t="shared" si="5"/>
        <v>#REF!</v>
      </c>
      <c r="V372" s="205" t="e">
        <f>IF(OR(S372=0.5, T372=0.17),(((R372*U372)+#REF!)*#REF!)*#REF!,0)</f>
        <v>#REF!</v>
      </c>
      <c r="W372" s="205" t="e">
        <f>IF(V372=0, 0,#REF!- V372)</f>
        <v>#REF!</v>
      </c>
      <c r="X372" s="210" t="e">
        <f>IF(W372=0, "-",W372/#REF!)</f>
        <v>#REF!</v>
      </c>
      <c r="Y372" s="205" t="e">
        <f>IF(V372=0,#REF!, V372)</f>
        <v>#REF!</v>
      </c>
      <c r="Z372" s="273"/>
      <c r="AA372" s="269" t="str">
        <f>IF(AC372=1, (Z372/#REF!), "-")</f>
        <v>-</v>
      </c>
      <c r="AB372" s="255"/>
      <c r="AC372" s="250"/>
      <c r="AD372" s="238">
        <v>0.5</v>
      </c>
      <c r="AE372" s="65"/>
      <c r="AF372" s="65"/>
    </row>
    <row r="373" spans="1:32" ht="12" customHeight="1">
      <c r="A373" s="294"/>
      <c r="B373" s="316"/>
      <c r="C373" s="300"/>
      <c r="D373" s="300"/>
      <c r="E373" s="256"/>
      <c r="F373" s="256"/>
      <c r="G373" s="256"/>
      <c r="H373" s="308"/>
      <c r="I373" s="307"/>
      <c r="J373" s="20" t="s">
        <v>720</v>
      </c>
      <c r="K373" s="56" t="s">
        <v>743</v>
      </c>
      <c r="L373" s="17">
        <v>3</v>
      </c>
      <c r="M373" s="296"/>
      <c r="N373" s="310"/>
      <c r="O373" s="109">
        <v>4970</v>
      </c>
      <c r="P373" s="142">
        <v>1</v>
      </c>
      <c r="Q373" s="38" t="s">
        <v>9</v>
      </c>
      <c r="R373" s="78">
        <v>9.3699999999999992</v>
      </c>
      <c r="S373" s="203" t="e">
        <f>IF(AND(K373="Seznanjanje z IO",#REF!= 2), 0.5)</f>
        <v>#REF!</v>
      </c>
      <c r="T373" s="203" t="e">
        <f>IF(AND(K373="Seznanjanje z IO",#REF!= 0.5), 0.17)</f>
        <v>#REF!</v>
      </c>
      <c r="U373" s="176" t="e">
        <f t="shared" si="5"/>
        <v>#REF!</v>
      </c>
      <c r="V373" s="205" t="e">
        <f>IF(OR(S373=0.5, T373=0.17),(((R373*U373)+#REF!)*#REF!)*#REF!,0)</f>
        <v>#REF!</v>
      </c>
      <c r="W373" s="205" t="e">
        <f>IF(V373=0, 0,#REF!- V373)</f>
        <v>#REF!</v>
      </c>
      <c r="X373" s="210" t="e">
        <f>IF(W373=0, "-",W373/#REF!)</f>
        <v>#REF!</v>
      </c>
      <c r="Y373" s="205" t="e">
        <f>IF(V373=0,#REF!, V373)</f>
        <v>#REF!</v>
      </c>
      <c r="Z373" s="273"/>
      <c r="AA373" s="269" t="str">
        <f>IF(AC373=1, (Z373/#REF!), "-")</f>
        <v>-</v>
      </c>
      <c r="AB373" s="256"/>
      <c r="AC373" s="250"/>
      <c r="AD373" s="238">
        <v>0.5</v>
      </c>
      <c r="AE373" s="65"/>
      <c r="AF373" s="65"/>
    </row>
    <row r="374" spans="1:32" ht="12" customHeight="1">
      <c r="A374" s="294"/>
      <c r="B374" s="316"/>
      <c r="C374" s="300"/>
      <c r="D374" s="300"/>
      <c r="E374" s="256"/>
      <c r="F374" s="256"/>
      <c r="G374" s="256"/>
      <c r="H374" s="308"/>
      <c r="I374" s="307"/>
      <c r="J374" s="20" t="s">
        <v>906</v>
      </c>
      <c r="K374" s="55" t="s">
        <v>763</v>
      </c>
      <c r="L374" s="17">
        <v>3</v>
      </c>
      <c r="M374" s="296"/>
      <c r="N374" s="310"/>
      <c r="O374" s="109">
        <v>4970</v>
      </c>
      <c r="P374" s="142">
        <v>1</v>
      </c>
      <c r="Q374" s="38" t="s">
        <v>9</v>
      </c>
      <c r="R374" s="78">
        <v>9.3699999999999992</v>
      </c>
      <c r="S374" s="203" t="e">
        <f>IF(AND(K374="Seznanjanje z IO",#REF!= 2), 0.5)</f>
        <v>#REF!</v>
      </c>
      <c r="T374" s="203" t="e">
        <f>IF(AND(K374="Seznanjanje z IO",#REF!= 0.5), 0.17)</f>
        <v>#REF!</v>
      </c>
      <c r="U374" s="176" t="e">
        <f t="shared" si="5"/>
        <v>#REF!</v>
      </c>
      <c r="V374" s="205" t="e">
        <f>IF(OR(S374=0.5, T374=0.17),(((R374*U374)+#REF!)*#REF!)*#REF!,0)</f>
        <v>#REF!</v>
      </c>
      <c r="W374" s="205" t="e">
        <f>IF(V374=0, 0,#REF!- V374)</f>
        <v>#REF!</v>
      </c>
      <c r="X374" s="210" t="e">
        <f>IF(W374=0, "-",W374/#REF!)</f>
        <v>#REF!</v>
      </c>
      <c r="Y374" s="205" t="e">
        <f>IF(V374=0,#REF!, V374)</f>
        <v>#REF!</v>
      </c>
      <c r="Z374" s="273"/>
      <c r="AA374" s="269" t="str">
        <f>IF(AC374=1, (Z374/#REF!), "-")</f>
        <v>-</v>
      </c>
      <c r="AB374" s="256"/>
      <c r="AC374" s="250"/>
      <c r="AD374" s="238">
        <v>0.5</v>
      </c>
      <c r="AE374" s="65"/>
      <c r="AF374" s="65"/>
    </row>
    <row r="375" spans="1:32" ht="12" customHeight="1">
      <c r="A375" s="294"/>
      <c r="B375" s="316"/>
      <c r="C375" s="300"/>
      <c r="D375" s="300"/>
      <c r="E375" s="256"/>
      <c r="F375" s="256"/>
      <c r="G375" s="256"/>
      <c r="H375" s="308"/>
      <c r="I375" s="307"/>
      <c r="J375" s="20" t="s">
        <v>907</v>
      </c>
      <c r="K375" s="55" t="s">
        <v>764</v>
      </c>
      <c r="L375" s="17">
        <v>5</v>
      </c>
      <c r="M375" s="296"/>
      <c r="N375" s="310"/>
      <c r="O375" s="109">
        <v>4970</v>
      </c>
      <c r="P375" s="142">
        <v>1</v>
      </c>
      <c r="Q375" s="38" t="s">
        <v>9</v>
      </c>
      <c r="R375" s="78">
        <v>9.3699999999999992</v>
      </c>
      <c r="S375" s="203" t="e">
        <f>IF(AND(K375="Seznanjanje z IO",#REF!= 2), 0.5)</f>
        <v>#REF!</v>
      </c>
      <c r="T375" s="203" t="e">
        <f>IF(AND(K375="Seznanjanje z IO",#REF!= 0.5), 0.17)</f>
        <v>#REF!</v>
      </c>
      <c r="U375" s="176" t="e">
        <f t="shared" si="5"/>
        <v>#REF!</v>
      </c>
      <c r="V375" s="205" t="e">
        <f>IF(OR(S375=0.5, T375=0.17),(((R375*U375)+#REF!)*#REF!)*#REF!,0)</f>
        <v>#REF!</v>
      </c>
      <c r="W375" s="205" t="e">
        <f>IF(V375=0, 0,#REF!- V375)</f>
        <v>#REF!</v>
      </c>
      <c r="X375" s="210" t="e">
        <f>IF(W375=0, "-",W375/#REF!)</f>
        <v>#REF!</v>
      </c>
      <c r="Y375" s="205" t="e">
        <f>IF(V375=0,#REF!, V375)</f>
        <v>#REF!</v>
      </c>
      <c r="Z375" s="273"/>
      <c r="AA375" s="269" t="str">
        <f>IF(AC375=1, (Z375/#REF!), "-")</f>
        <v>-</v>
      </c>
      <c r="AB375" s="256"/>
      <c r="AC375" s="250"/>
      <c r="AD375" s="236">
        <v>0.5</v>
      </c>
      <c r="AE375" s="65"/>
      <c r="AF375" s="65"/>
    </row>
    <row r="376" spans="1:32" ht="12" customHeight="1">
      <c r="A376" s="294"/>
      <c r="B376" s="316"/>
      <c r="C376" s="300"/>
      <c r="D376" s="300"/>
      <c r="E376" s="256"/>
      <c r="F376" s="256"/>
      <c r="G376" s="256"/>
      <c r="H376" s="308"/>
      <c r="I376" s="307"/>
      <c r="J376" s="20" t="s">
        <v>908</v>
      </c>
      <c r="K376" s="56" t="s">
        <v>765</v>
      </c>
      <c r="L376" s="17">
        <v>5</v>
      </c>
      <c r="M376" s="296"/>
      <c r="N376" s="310"/>
      <c r="O376" s="109">
        <v>4970</v>
      </c>
      <c r="P376" s="142">
        <v>1</v>
      </c>
      <c r="Q376" s="38" t="s">
        <v>9</v>
      </c>
      <c r="R376" s="78">
        <v>9.3699999999999992</v>
      </c>
      <c r="S376" s="203" t="e">
        <f>IF(AND(K376="Seznanjanje z IO",#REF!= 2), 0.5)</f>
        <v>#REF!</v>
      </c>
      <c r="T376" s="203" t="e">
        <f>IF(AND(K376="Seznanjanje z IO",#REF!= 0.5), 0.17)</f>
        <v>#REF!</v>
      </c>
      <c r="U376" s="176" t="e">
        <f t="shared" si="5"/>
        <v>#REF!</v>
      </c>
      <c r="V376" s="205" t="e">
        <f>IF(OR(S376=0.5, T376=0.17),(((R376*U376)+#REF!)*#REF!)*#REF!,0)</f>
        <v>#REF!</v>
      </c>
      <c r="W376" s="205" t="e">
        <f>IF(V376=0, 0,#REF!- V376)</f>
        <v>#REF!</v>
      </c>
      <c r="X376" s="210" t="e">
        <f>IF(W376=0, "-",W376/#REF!)</f>
        <v>#REF!</v>
      </c>
      <c r="Y376" s="205" t="e">
        <f>IF(V376=0,#REF!, V376)</f>
        <v>#REF!</v>
      </c>
      <c r="Z376" s="273"/>
      <c r="AA376" s="269" t="str">
        <f>IF(AC376=1, (Z376/#REF!), "-")</f>
        <v>-</v>
      </c>
      <c r="AB376" s="256"/>
      <c r="AC376" s="250"/>
      <c r="AD376" s="238">
        <v>0.5</v>
      </c>
      <c r="AE376" s="65"/>
      <c r="AF376" s="65"/>
    </row>
    <row r="377" spans="1:32" ht="12" customHeight="1" thickBot="1">
      <c r="A377" s="294"/>
      <c r="B377" s="316"/>
      <c r="C377" s="300"/>
      <c r="D377" s="300"/>
      <c r="E377" s="256"/>
      <c r="F377" s="256"/>
      <c r="G377" s="256"/>
      <c r="H377" s="308"/>
      <c r="I377" s="307"/>
      <c r="J377" s="63" t="s">
        <v>909</v>
      </c>
      <c r="K377" s="75" t="s">
        <v>747</v>
      </c>
      <c r="L377" s="229" t="s">
        <v>1066</v>
      </c>
      <c r="M377" s="312"/>
      <c r="N377" s="311"/>
      <c r="O377" s="109">
        <v>4970</v>
      </c>
      <c r="P377" s="143">
        <v>1</v>
      </c>
      <c r="Q377" s="38" t="s">
        <v>1</v>
      </c>
      <c r="R377" s="65">
        <v>9.3699999999999992</v>
      </c>
      <c r="S377" s="203" t="e">
        <f>IF(AND(K377="Seznanjanje z IO",#REF!= 2), 0.5)</f>
        <v>#REF!</v>
      </c>
      <c r="T377" s="203" t="e">
        <f>IF(AND(K377="Seznanjanje z IO",#REF!= 0.5), 0.17)</f>
        <v>#REF!</v>
      </c>
      <c r="U377" s="176" t="e">
        <f t="shared" si="5"/>
        <v>#REF!</v>
      </c>
      <c r="V377" s="205" t="e">
        <f>IF(OR(S377=0.5, T377=0.17),(((R377*U377)+#REF!)*#REF!)*#REF!,0)</f>
        <v>#REF!</v>
      </c>
      <c r="W377" s="205" t="e">
        <f>IF(V377=0, 0,#REF!- V377)</f>
        <v>#REF!</v>
      </c>
      <c r="X377" s="210" t="e">
        <f>IF(W377=0, "-",W377/#REF!)</f>
        <v>#REF!</v>
      </c>
      <c r="Y377" s="205" t="e">
        <f>IF(V377=0,#REF!, V377)</f>
        <v>#REF!</v>
      </c>
      <c r="Z377" s="274"/>
      <c r="AA377" s="270" t="str">
        <f>IF(AC377=1, (Z377/#REF!), "-")</f>
        <v>-</v>
      </c>
      <c r="AB377" s="256"/>
      <c r="AC377" s="251"/>
      <c r="AD377" s="234">
        <v>0.5</v>
      </c>
      <c r="AE377" s="231"/>
      <c r="AF377" s="231"/>
    </row>
    <row r="378" spans="1:32" ht="12" customHeight="1" thickTop="1" thickBot="1">
      <c r="A378" s="293" t="s">
        <v>967</v>
      </c>
      <c r="B378" s="299" t="s">
        <v>748</v>
      </c>
      <c r="C378" s="299" t="s">
        <v>766</v>
      </c>
      <c r="D378" s="299" t="s">
        <v>734</v>
      </c>
      <c r="E378" s="254" t="s">
        <v>971</v>
      </c>
      <c r="F378" s="254" t="s">
        <v>972</v>
      </c>
      <c r="G378" s="254" t="s">
        <v>724</v>
      </c>
      <c r="H378" s="299" t="s">
        <v>768</v>
      </c>
      <c r="I378" s="305">
        <v>6</v>
      </c>
      <c r="J378" s="58" t="s">
        <v>726</v>
      </c>
      <c r="K378" s="59" t="s">
        <v>7</v>
      </c>
      <c r="L378" s="228">
        <v>1</v>
      </c>
      <c r="M378" s="295" t="s">
        <v>770</v>
      </c>
      <c r="N378" s="309"/>
      <c r="O378" s="51">
        <v>4517</v>
      </c>
      <c r="P378" s="141">
        <v>1</v>
      </c>
      <c r="Q378" s="31" t="s">
        <v>9</v>
      </c>
      <c r="R378" s="34">
        <v>9.3699999999999992</v>
      </c>
      <c r="S378" s="203" t="e">
        <f>IF(AND(K378="Seznanjanje z IO",#REF!= 2), 0.5)</f>
        <v>#REF!</v>
      </c>
      <c r="T378" s="203" t="e">
        <f>IF(AND(K378="Seznanjanje z IO",#REF!= 0.5), 0.17)</f>
        <v>#REF!</v>
      </c>
      <c r="U378" s="176" t="e">
        <f t="shared" si="5"/>
        <v>#REF!</v>
      </c>
      <c r="V378" s="205" t="e">
        <f>IF(OR(S378=0.5, T378=0.17),(((R378*U378)+#REF!)*#REF!)*#REF!,0)</f>
        <v>#REF!</v>
      </c>
      <c r="W378" s="205" t="e">
        <f>IF(V378=0, 0,#REF!- V378)</f>
        <v>#REF!</v>
      </c>
      <c r="X378" s="210" t="e">
        <f>IF(W378=0, "-",W378/#REF!)</f>
        <v>#REF!</v>
      </c>
      <c r="Y378" s="205" t="e">
        <f>IF(V378=0,#REF!, V378)</f>
        <v>#REF!</v>
      </c>
      <c r="Z378" s="272" t="e">
        <f>SUM(Y378:Y383)</f>
        <v>#REF!</v>
      </c>
      <c r="AA378" s="268" t="str">
        <f>IF(AC378=1, (Z378/#REF!), "-")</f>
        <v>-</v>
      </c>
      <c r="AB378" s="254" t="s">
        <v>724</v>
      </c>
      <c r="AC378" s="249"/>
      <c r="AD378" s="232">
        <v>0.8</v>
      </c>
      <c r="AE378" s="53">
        <v>748231.26724999992</v>
      </c>
      <c r="AF378" s="53">
        <v>598585.01379999996</v>
      </c>
    </row>
    <row r="379" spans="1:32" ht="12" customHeight="1" thickTop="1" thickBot="1">
      <c r="A379" s="317"/>
      <c r="B379" s="301"/>
      <c r="C379" s="301"/>
      <c r="D379" s="301"/>
      <c r="E379" s="255"/>
      <c r="F379" s="255"/>
      <c r="G379" s="255"/>
      <c r="H379" s="301"/>
      <c r="I379" s="306"/>
      <c r="J379" s="17" t="s">
        <v>727</v>
      </c>
      <c r="K379" s="62" t="s">
        <v>428</v>
      </c>
      <c r="L379" s="17">
        <v>5</v>
      </c>
      <c r="M379" s="296"/>
      <c r="N379" s="310"/>
      <c r="O379" s="51">
        <v>4517</v>
      </c>
      <c r="P379" s="142">
        <v>1</v>
      </c>
      <c r="Q379" s="38" t="s">
        <v>9</v>
      </c>
      <c r="R379" s="78">
        <v>9.3699999999999992</v>
      </c>
      <c r="S379" s="203" t="e">
        <f>IF(AND(K379="Seznanjanje z IO",#REF!= 2), 0.5)</f>
        <v>#REF!</v>
      </c>
      <c r="T379" s="203" t="e">
        <f>IF(AND(K379="Seznanjanje z IO",#REF!= 0.5), 0.17)</f>
        <v>#REF!</v>
      </c>
      <c r="U379" s="176" t="e">
        <f t="shared" si="5"/>
        <v>#REF!</v>
      </c>
      <c r="V379" s="205" t="e">
        <f>IF(OR(S379=0.5, T379=0.17),(((R379*U379)+#REF!)*#REF!)*#REF!,0)</f>
        <v>#REF!</v>
      </c>
      <c r="W379" s="205" t="e">
        <f>IF(V379=0, 0,#REF!- V379)</f>
        <v>#REF!</v>
      </c>
      <c r="X379" s="210" t="e">
        <f>IF(W379=0, "-",W379/#REF!)</f>
        <v>#REF!</v>
      </c>
      <c r="Y379" s="205" t="e">
        <f>IF(V379=0,#REF!, V379)</f>
        <v>#REF!</v>
      </c>
      <c r="Z379" s="273"/>
      <c r="AA379" s="269" t="str">
        <f>IF(AC379=1, (Z379/#REF!), "-")</f>
        <v>-</v>
      </c>
      <c r="AB379" s="255"/>
      <c r="AC379" s="250"/>
      <c r="AD379" s="238">
        <v>0.8</v>
      </c>
      <c r="AE379" s="65"/>
      <c r="AF379" s="65"/>
    </row>
    <row r="380" spans="1:32" ht="12" customHeight="1" thickTop="1" thickBot="1">
      <c r="A380" s="294"/>
      <c r="B380" s="301"/>
      <c r="C380" s="301"/>
      <c r="D380" s="301"/>
      <c r="E380" s="255"/>
      <c r="F380" s="255"/>
      <c r="G380" s="255"/>
      <c r="H380" s="301"/>
      <c r="I380" s="306"/>
      <c r="J380" s="20" t="s">
        <v>728</v>
      </c>
      <c r="K380" s="127" t="s">
        <v>773</v>
      </c>
      <c r="L380" s="17">
        <v>9</v>
      </c>
      <c r="M380" s="296"/>
      <c r="N380" s="310"/>
      <c r="O380" s="51">
        <v>4517</v>
      </c>
      <c r="P380" s="142">
        <v>1</v>
      </c>
      <c r="Q380" s="38" t="s">
        <v>9</v>
      </c>
      <c r="R380" s="78">
        <v>9.3699999999999992</v>
      </c>
      <c r="S380" s="203" t="e">
        <f>IF(AND(K380="Seznanjanje z IO",#REF!= 2), 0.5)</f>
        <v>#REF!</v>
      </c>
      <c r="T380" s="203" t="e">
        <f>IF(AND(K380="Seznanjanje z IO",#REF!= 0.5), 0.17)</f>
        <v>#REF!</v>
      </c>
      <c r="U380" s="176" t="e">
        <f t="shared" si="5"/>
        <v>#REF!</v>
      </c>
      <c r="V380" s="205" t="e">
        <f>IF(OR(S380=0.5, T380=0.17),(((R380*U380)+#REF!)*#REF!)*#REF!,0)</f>
        <v>#REF!</v>
      </c>
      <c r="W380" s="205" t="e">
        <f>IF(V380=0, 0,#REF!- V380)</f>
        <v>#REF!</v>
      </c>
      <c r="X380" s="210" t="e">
        <f>IF(W380=0, "-",W380/#REF!)</f>
        <v>#REF!</v>
      </c>
      <c r="Y380" s="205" t="e">
        <f>IF(V380=0,#REF!, V380)</f>
        <v>#REF!</v>
      </c>
      <c r="Z380" s="273"/>
      <c r="AA380" s="269" t="str">
        <f>IF(AC380=1, (Z380/#REF!), "-")</f>
        <v>-</v>
      </c>
      <c r="AB380" s="255"/>
      <c r="AC380" s="250"/>
      <c r="AD380" s="238">
        <v>0.8</v>
      </c>
      <c r="AE380" s="65"/>
      <c r="AF380" s="65"/>
    </row>
    <row r="381" spans="1:32" ht="12" customHeight="1" thickTop="1" thickBot="1">
      <c r="A381" s="294"/>
      <c r="B381" s="301"/>
      <c r="C381" s="301"/>
      <c r="D381" s="301"/>
      <c r="E381" s="255"/>
      <c r="F381" s="255"/>
      <c r="G381" s="255"/>
      <c r="H381" s="301"/>
      <c r="I381" s="306"/>
      <c r="J381" s="20" t="s">
        <v>730</v>
      </c>
      <c r="K381" s="56" t="s">
        <v>775</v>
      </c>
      <c r="L381" s="17">
        <v>5</v>
      </c>
      <c r="M381" s="296"/>
      <c r="N381" s="310"/>
      <c r="O381" s="51">
        <v>4517</v>
      </c>
      <c r="P381" s="142">
        <v>1</v>
      </c>
      <c r="Q381" s="38" t="s">
        <v>9</v>
      </c>
      <c r="R381" s="78">
        <v>9.3699999999999992</v>
      </c>
      <c r="S381" s="203" t="e">
        <f>IF(AND(K381="Seznanjanje z IO",#REF!= 2), 0.5)</f>
        <v>#REF!</v>
      </c>
      <c r="T381" s="203" t="e">
        <f>IF(AND(K381="Seznanjanje z IO",#REF!= 0.5), 0.17)</f>
        <v>#REF!</v>
      </c>
      <c r="U381" s="176" t="e">
        <f t="shared" si="5"/>
        <v>#REF!</v>
      </c>
      <c r="V381" s="205" t="e">
        <f>IF(OR(S381=0.5, T381=0.17),(((R381*U381)+#REF!)*#REF!)*#REF!,0)</f>
        <v>#REF!</v>
      </c>
      <c r="W381" s="205" t="e">
        <f>IF(V381=0, 0,#REF!- V381)</f>
        <v>#REF!</v>
      </c>
      <c r="X381" s="210" t="e">
        <f>IF(W381=0, "-",W381/#REF!)</f>
        <v>#REF!</v>
      </c>
      <c r="Y381" s="205" t="e">
        <f>IF(V381=0,#REF!, V381)</f>
        <v>#REF!</v>
      </c>
      <c r="Z381" s="273"/>
      <c r="AA381" s="269" t="str">
        <f>IF(AC381=1, (Z381/#REF!), "-")</f>
        <v>-</v>
      </c>
      <c r="AB381" s="255"/>
      <c r="AC381" s="250"/>
      <c r="AD381" s="238">
        <v>0.8</v>
      </c>
      <c r="AE381" s="65"/>
      <c r="AF381" s="65"/>
    </row>
    <row r="382" spans="1:32" ht="12" customHeight="1" thickTop="1" thickBot="1">
      <c r="A382" s="294"/>
      <c r="B382" s="316"/>
      <c r="C382" s="300"/>
      <c r="D382" s="300"/>
      <c r="E382" s="256"/>
      <c r="F382" s="256"/>
      <c r="G382" s="256"/>
      <c r="H382" s="308"/>
      <c r="I382" s="307"/>
      <c r="J382" s="20" t="s">
        <v>910</v>
      </c>
      <c r="K382" s="55" t="s">
        <v>776</v>
      </c>
      <c r="L382" s="17">
        <v>4</v>
      </c>
      <c r="M382" s="296"/>
      <c r="N382" s="310"/>
      <c r="O382" s="51">
        <v>4517</v>
      </c>
      <c r="P382" s="142">
        <v>1</v>
      </c>
      <c r="Q382" s="38" t="s">
        <v>9</v>
      </c>
      <c r="R382" s="78">
        <v>9.3699999999999992</v>
      </c>
      <c r="S382" s="203" t="e">
        <f>IF(AND(K382="Seznanjanje z IO",#REF!= 2), 0.5)</f>
        <v>#REF!</v>
      </c>
      <c r="T382" s="203" t="e">
        <f>IF(AND(K382="Seznanjanje z IO",#REF!= 0.5), 0.17)</f>
        <v>#REF!</v>
      </c>
      <c r="U382" s="176" t="e">
        <f t="shared" si="5"/>
        <v>#REF!</v>
      </c>
      <c r="V382" s="205" t="e">
        <f>IF(OR(S382=0.5, T382=0.17),(((R382*U382)+#REF!)*#REF!)*#REF!,0)</f>
        <v>#REF!</v>
      </c>
      <c r="W382" s="205" t="e">
        <f>IF(V382=0, 0,#REF!- V382)</f>
        <v>#REF!</v>
      </c>
      <c r="X382" s="210" t="e">
        <f>IF(W382=0, "-",W382/#REF!)</f>
        <v>#REF!</v>
      </c>
      <c r="Y382" s="205" t="e">
        <f>IF(V382=0,#REF!, V382)</f>
        <v>#REF!</v>
      </c>
      <c r="Z382" s="273"/>
      <c r="AA382" s="269" t="str">
        <f>IF(AC382=1, (Z382/#REF!), "-")</f>
        <v>-</v>
      </c>
      <c r="AB382" s="256"/>
      <c r="AC382" s="250"/>
      <c r="AD382" s="238">
        <v>0.8</v>
      </c>
      <c r="AE382" s="65"/>
      <c r="AF382" s="65"/>
    </row>
    <row r="383" spans="1:32" ht="12" customHeight="1" thickTop="1" thickBot="1">
      <c r="A383" s="294"/>
      <c r="B383" s="316"/>
      <c r="C383" s="300"/>
      <c r="D383" s="300"/>
      <c r="E383" s="256"/>
      <c r="F383" s="256"/>
      <c r="G383" s="256"/>
      <c r="H383" s="308"/>
      <c r="I383" s="307"/>
      <c r="J383" s="63" t="s">
        <v>911</v>
      </c>
      <c r="K383" s="75" t="s">
        <v>141</v>
      </c>
      <c r="L383" s="229" t="s">
        <v>1066</v>
      </c>
      <c r="M383" s="312"/>
      <c r="N383" s="311"/>
      <c r="O383" s="51">
        <v>4517</v>
      </c>
      <c r="P383" s="143">
        <v>1</v>
      </c>
      <c r="Q383" s="38" t="s">
        <v>9</v>
      </c>
      <c r="R383" s="65">
        <v>9.3699999999999992</v>
      </c>
      <c r="S383" s="203" t="e">
        <f>IF(AND(K383="Seznanjanje z IO",#REF!= 2), 0.5)</f>
        <v>#REF!</v>
      </c>
      <c r="T383" s="203" t="e">
        <f>IF(AND(K383="Seznanjanje z IO",#REF!= 0.5), 0.17)</f>
        <v>#REF!</v>
      </c>
      <c r="U383" s="176" t="e">
        <f t="shared" si="5"/>
        <v>#REF!</v>
      </c>
      <c r="V383" s="205" t="e">
        <f>IF(OR(S383=0.5, T383=0.17),(((R383*U383)+#REF!)*#REF!)*#REF!,0)</f>
        <v>#REF!</v>
      </c>
      <c r="W383" s="205" t="e">
        <f>IF(V383=0, 0,#REF!- V383)</f>
        <v>#REF!</v>
      </c>
      <c r="X383" s="210" t="e">
        <f>IF(W383=0, "-",W383/#REF!)</f>
        <v>#REF!</v>
      </c>
      <c r="Y383" s="205" t="e">
        <f>IF(V383=0,#REF!, V383)</f>
        <v>#REF!</v>
      </c>
      <c r="Z383" s="274"/>
      <c r="AA383" s="270" t="str">
        <f>IF(AC383=1, (Z383/#REF!), "-")</f>
        <v>-</v>
      </c>
      <c r="AB383" s="256"/>
      <c r="AC383" s="251"/>
      <c r="AD383" s="234">
        <v>0.8</v>
      </c>
      <c r="AE383" s="231"/>
      <c r="AF383" s="231"/>
    </row>
    <row r="384" spans="1:32" ht="12" customHeight="1" thickTop="1" thickBot="1">
      <c r="A384" s="293" t="s">
        <v>967</v>
      </c>
      <c r="B384" s="299" t="s">
        <v>748</v>
      </c>
      <c r="C384" s="299" t="s">
        <v>777</v>
      </c>
      <c r="D384" s="299" t="s">
        <v>734</v>
      </c>
      <c r="E384" s="254" t="s">
        <v>778</v>
      </c>
      <c r="F384" s="254" t="s">
        <v>972</v>
      </c>
      <c r="G384" s="254" t="s">
        <v>735</v>
      </c>
      <c r="H384" s="299" t="s">
        <v>780</v>
      </c>
      <c r="I384" s="305">
        <v>6</v>
      </c>
      <c r="J384" s="58" t="s">
        <v>737</v>
      </c>
      <c r="K384" s="59" t="s">
        <v>7</v>
      </c>
      <c r="L384" s="228">
        <v>1</v>
      </c>
      <c r="M384" s="295" t="s">
        <v>782</v>
      </c>
      <c r="N384" s="309"/>
      <c r="O384" s="30">
        <v>90</v>
      </c>
      <c r="P384" s="141">
        <v>1</v>
      </c>
      <c r="Q384" s="91" t="s">
        <v>783</v>
      </c>
      <c r="R384" s="34">
        <v>9.3699999999999992</v>
      </c>
      <c r="S384" s="203" t="e">
        <f>IF(AND(K384="Seznanjanje z IO",#REF!= 2), 0.5)</f>
        <v>#REF!</v>
      </c>
      <c r="T384" s="203" t="e">
        <f>IF(AND(K384="Seznanjanje z IO",#REF!= 0.5), 0.17)</f>
        <v>#REF!</v>
      </c>
      <c r="U384" s="176" t="e">
        <f t="shared" si="5"/>
        <v>#REF!</v>
      </c>
      <c r="V384" s="205" t="e">
        <f>IF(OR(S384=0.5, T384=0.17),(((R384*U384)+#REF!)*#REF!)*#REF!,0)</f>
        <v>#REF!</v>
      </c>
      <c r="W384" s="205" t="e">
        <f>IF(V384=0, 0,#REF!- V384)</f>
        <v>#REF!</v>
      </c>
      <c r="X384" s="210" t="e">
        <f>IF(W384=0, "-",W384/#REF!)</f>
        <v>#REF!</v>
      </c>
      <c r="Y384" s="205" t="e">
        <f>IF(V384=0,#REF!, V384)</f>
        <v>#REF!</v>
      </c>
      <c r="Z384" s="272" t="e">
        <f>SUM(Y384:Y386)</f>
        <v>#REF!</v>
      </c>
      <c r="AA384" s="268" t="str">
        <f>IF(AC384=1, (Z384/#REF!), "-")</f>
        <v>-</v>
      </c>
      <c r="AB384" s="254" t="s">
        <v>735</v>
      </c>
      <c r="AC384" s="249"/>
      <c r="AD384" s="232">
        <v>0.8</v>
      </c>
      <c r="AE384" s="53">
        <v>1227.4995154999999</v>
      </c>
      <c r="AF384" s="53">
        <v>981.99961240000016</v>
      </c>
    </row>
    <row r="385" spans="1:32" ht="12" customHeight="1" thickTop="1" thickBot="1">
      <c r="A385" s="317"/>
      <c r="B385" s="301"/>
      <c r="C385" s="301"/>
      <c r="D385" s="301"/>
      <c r="E385" s="255"/>
      <c r="F385" s="255"/>
      <c r="G385" s="255"/>
      <c r="H385" s="301"/>
      <c r="I385" s="306"/>
      <c r="J385" s="17" t="s">
        <v>739</v>
      </c>
      <c r="K385" s="62" t="s">
        <v>785</v>
      </c>
      <c r="L385" s="17">
        <v>5</v>
      </c>
      <c r="M385" s="296"/>
      <c r="N385" s="310"/>
      <c r="O385" s="30">
        <v>90</v>
      </c>
      <c r="P385" s="142">
        <v>1</v>
      </c>
      <c r="Q385" s="92" t="s">
        <v>783</v>
      </c>
      <c r="R385" s="78">
        <v>9.3699999999999992</v>
      </c>
      <c r="S385" s="203" t="e">
        <f>IF(AND(K385="Seznanjanje z IO",#REF!= 2), 0.5)</f>
        <v>#REF!</v>
      </c>
      <c r="T385" s="203" t="e">
        <f>IF(AND(K385="Seznanjanje z IO",#REF!= 0.5), 0.17)</f>
        <v>#REF!</v>
      </c>
      <c r="U385" s="176" t="e">
        <f t="shared" si="5"/>
        <v>#REF!</v>
      </c>
      <c r="V385" s="205" t="e">
        <f>IF(OR(S385=0.5, T385=0.17),(((R385*U385)+#REF!)*#REF!)*#REF!,0)</f>
        <v>#REF!</v>
      </c>
      <c r="W385" s="205" t="e">
        <f>IF(V385=0, 0,#REF!- V385)</f>
        <v>#REF!</v>
      </c>
      <c r="X385" s="210" t="e">
        <f>IF(W385=0, "-",W385/#REF!)</f>
        <v>#REF!</v>
      </c>
      <c r="Y385" s="205" t="e">
        <f>IF(V385=0,#REF!, V385)</f>
        <v>#REF!</v>
      </c>
      <c r="Z385" s="273"/>
      <c r="AA385" s="269" t="str">
        <f>IF(AC385=1, (Z385/#REF!), "-")</f>
        <v>-</v>
      </c>
      <c r="AB385" s="255"/>
      <c r="AC385" s="250"/>
      <c r="AD385" s="238">
        <v>0.8</v>
      </c>
      <c r="AE385" s="65"/>
      <c r="AF385" s="65"/>
    </row>
    <row r="386" spans="1:32" ht="12" customHeight="1" thickTop="1" thickBot="1">
      <c r="A386" s="294"/>
      <c r="B386" s="301"/>
      <c r="C386" s="301"/>
      <c r="D386" s="301"/>
      <c r="E386" s="255"/>
      <c r="F386" s="255"/>
      <c r="G386" s="255"/>
      <c r="H386" s="301"/>
      <c r="I386" s="306"/>
      <c r="J386" s="63" t="s">
        <v>741</v>
      </c>
      <c r="K386" s="131" t="s">
        <v>787</v>
      </c>
      <c r="L386" s="229" t="s">
        <v>1066</v>
      </c>
      <c r="M386" s="296"/>
      <c r="N386" s="311"/>
      <c r="O386" s="30">
        <v>90</v>
      </c>
      <c r="P386" s="143">
        <v>1</v>
      </c>
      <c r="Q386" s="92" t="s">
        <v>783</v>
      </c>
      <c r="R386" s="65">
        <v>9.3699999999999992</v>
      </c>
      <c r="S386" s="203" t="e">
        <f>IF(AND(K386="Seznanjanje z IO",#REF!= 2), 0.5)</f>
        <v>#REF!</v>
      </c>
      <c r="T386" s="203" t="e">
        <f>IF(AND(K386="Seznanjanje z IO",#REF!= 0.5), 0.17)</f>
        <v>#REF!</v>
      </c>
      <c r="U386" s="176" t="e">
        <f t="shared" si="5"/>
        <v>#REF!</v>
      </c>
      <c r="V386" s="205" t="e">
        <f>IF(OR(S386=0.5, T386=0.17),(((R386*U386)+#REF!)*#REF!)*#REF!,0)</f>
        <v>#REF!</v>
      </c>
      <c r="W386" s="205" t="e">
        <f>IF(V386=0, 0,#REF!- V386)</f>
        <v>#REF!</v>
      </c>
      <c r="X386" s="210" t="e">
        <f>IF(W386=0, "-",W386/#REF!)</f>
        <v>#REF!</v>
      </c>
      <c r="Y386" s="205" t="e">
        <f>IF(V386=0,#REF!, V386)</f>
        <v>#REF!</v>
      </c>
      <c r="Z386" s="274"/>
      <c r="AA386" s="270" t="str">
        <f>IF(AC386=1, (Z386/#REF!), "-")</f>
        <v>-</v>
      </c>
      <c r="AB386" s="255"/>
      <c r="AC386" s="251"/>
      <c r="AD386" s="234">
        <v>0.8</v>
      </c>
      <c r="AE386" s="231"/>
      <c r="AF386" s="231"/>
    </row>
    <row r="387" spans="1:32" ht="38.25" customHeight="1" thickTop="1">
      <c r="A387" s="293" t="s">
        <v>967</v>
      </c>
      <c r="B387" s="299" t="s">
        <v>748</v>
      </c>
      <c r="C387" s="299" t="s">
        <v>788</v>
      </c>
      <c r="D387" s="299" t="s">
        <v>734</v>
      </c>
      <c r="E387" s="254" t="s">
        <v>971</v>
      </c>
      <c r="F387" s="254" t="s">
        <v>972</v>
      </c>
      <c r="G387" s="254" t="s">
        <v>750</v>
      </c>
      <c r="H387" s="299" t="s">
        <v>790</v>
      </c>
      <c r="I387" s="305">
        <v>5</v>
      </c>
      <c r="J387" s="18" t="s">
        <v>752</v>
      </c>
      <c r="K387" s="61" t="s">
        <v>792</v>
      </c>
      <c r="L387" s="228">
        <v>5</v>
      </c>
      <c r="M387" s="226" t="s">
        <v>794</v>
      </c>
      <c r="N387" s="309" t="s">
        <v>995</v>
      </c>
      <c r="O387" s="51">
        <v>3550</v>
      </c>
      <c r="P387" s="141">
        <v>1</v>
      </c>
      <c r="Q387" s="91" t="s">
        <v>783</v>
      </c>
      <c r="R387" s="34">
        <v>9.3699999999999992</v>
      </c>
      <c r="S387" s="203" t="e">
        <f>IF(AND(K387="Seznanjanje z IO",#REF!= 2), 0.5)</f>
        <v>#REF!</v>
      </c>
      <c r="T387" s="203" t="e">
        <f>IF(AND(K387="Seznanjanje z IO",#REF!= 0.5), 0.17)</f>
        <v>#REF!</v>
      </c>
      <c r="U387" s="176" t="e">
        <f t="shared" si="5"/>
        <v>#REF!</v>
      </c>
      <c r="V387" s="205" t="e">
        <f>IF(OR(S387=0.5, T387=0.17),(((R387*U387)+#REF!)*#REF!)*#REF!,0)</f>
        <v>#REF!</v>
      </c>
      <c r="W387" s="205" t="e">
        <f>IF(V387=0, 0,#REF!- V387)</f>
        <v>#REF!</v>
      </c>
      <c r="X387" s="210" t="e">
        <f>IF(W387=0, "-",W387/#REF!)</f>
        <v>#REF!</v>
      </c>
      <c r="Y387" s="205" t="e">
        <f>IF(V387=0,#REF!, V387)</f>
        <v>#REF!</v>
      </c>
      <c r="Z387" s="272" t="e">
        <f>SUM(Y387:Y388)</f>
        <v>#REF!</v>
      </c>
      <c r="AA387" s="268" t="str">
        <f>IF(AC387=1, (Z387/#REF!), "-")</f>
        <v>-</v>
      </c>
      <c r="AB387" s="254" t="s">
        <v>750</v>
      </c>
      <c r="AC387" s="249"/>
      <c r="AD387" s="232">
        <v>0.8</v>
      </c>
      <c r="AE387" s="53">
        <v>33263.5</v>
      </c>
      <c r="AF387" s="53">
        <v>26610.799999999999</v>
      </c>
    </row>
    <row r="388" spans="1:32" ht="27" customHeight="1" thickBot="1">
      <c r="A388" s="294"/>
      <c r="B388" s="301"/>
      <c r="C388" s="301"/>
      <c r="D388" s="301"/>
      <c r="E388" s="255"/>
      <c r="F388" s="255"/>
      <c r="G388" s="255"/>
      <c r="H388" s="301"/>
      <c r="I388" s="306"/>
      <c r="J388" s="63" t="s">
        <v>754</v>
      </c>
      <c r="K388" s="67" t="s">
        <v>796</v>
      </c>
      <c r="L388" s="229">
        <v>5</v>
      </c>
      <c r="M388" s="222" t="s">
        <v>797</v>
      </c>
      <c r="N388" s="311"/>
      <c r="O388" s="109">
        <v>3550</v>
      </c>
      <c r="P388" s="143">
        <v>1</v>
      </c>
      <c r="Q388" s="92" t="s">
        <v>783</v>
      </c>
      <c r="R388" s="65">
        <v>9.3699999999999992</v>
      </c>
      <c r="S388" s="203" t="e">
        <f>IF(AND(K388="Seznanjanje z IO",#REF!= 2), 0.5)</f>
        <v>#REF!</v>
      </c>
      <c r="T388" s="203" t="e">
        <f>IF(AND(K388="Seznanjanje z IO",#REF!= 0.5), 0.17)</f>
        <v>#REF!</v>
      </c>
      <c r="U388" s="176" t="e">
        <f t="shared" si="5"/>
        <v>#REF!</v>
      </c>
      <c r="V388" s="205" t="e">
        <f>IF(OR(S388=0.5, T388=0.17),(((R388*U388)+#REF!)*#REF!)*#REF!,0)</f>
        <v>#REF!</v>
      </c>
      <c r="W388" s="205" t="e">
        <f>IF(V388=0, 0,#REF!- V388)</f>
        <v>#REF!</v>
      </c>
      <c r="X388" s="210" t="e">
        <f>IF(W388=0, "-",W388/#REF!)</f>
        <v>#REF!</v>
      </c>
      <c r="Y388" s="205" t="e">
        <f>IF(V388=0,#REF!, V388)</f>
        <v>#REF!</v>
      </c>
      <c r="Z388" s="274"/>
      <c r="AA388" s="270" t="str">
        <f>IF(AC388=1, (Z388/#REF!), "-")</f>
        <v>-</v>
      </c>
      <c r="AB388" s="255"/>
      <c r="AC388" s="251"/>
      <c r="AD388" s="234">
        <v>0.8</v>
      </c>
      <c r="AE388" s="231"/>
      <c r="AF388" s="231"/>
    </row>
    <row r="389" spans="1:32" ht="12" customHeight="1" thickTop="1">
      <c r="A389" s="293" t="s">
        <v>967</v>
      </c>
      <c r="B389" s="299" t="s">
        <v>748</v>
      </c>
      <c r="C389" s="299" t="s">
        <v>798</v>
      </c>
      <c r="D389" s="299" t="s">
        <v>734</v>
      </c>
      <c r="E389" s="254" t="s">
        <v>971</v>
      </c>
      <c r="F389" s="254" t="s">
        <v>972</v>
      </c>
      <c r="G389" s="254" t="s">
        <v>757</v>
      </c>
      <c r="H389" s="299" t="s">
        <v>799</v>
      </c>
      <c r="I389" s="305">
        <v>8</v>
      </c>
      <c r="J389" s="18" t="s">
        <v>759</v>
      </c>
      <c r="K389" s="61" t="s">
        <v>801</v>
      </c>
      <c r="L389" s="228">
        <v>6</v>
      </c>
      <c r="M389" s="295" t="s">
        <v>52</v>
      </c>
      <c r="N389" s="309"/>
      <c r="O389" s="51">
        <v>30</v>
      </c>
      <c r="P389" s="141">
        <v>1</v>
      </c>
      <c r="Q389" s="31" t="s">
        <v>9</v>
      </c>
      <c r="R389" s="34">
        <v>9.3699999999999992</v>
      </c>
      <c r="S389" s="203" t="e">
        <f>IF(AND(K389="Seznanjanje z IO",#REF!= 2), 0.5)</f>
        <v>#REF!</v>
      </c>
      <c r="T389" s="203" t="e">
        <f>IF(AND(K389="Seznanjanje z IO",#REF!= 0.5), 0.17)</f>
        <v>#REF!</v>
      </c>
      <c r="U389" s="176" t="e">
        <f t="shared" si="5"/>
        <v>#REF!</v>
      </c>
      <c r="V389" s="205" t="e">
        <f>IF(OR(S389=0.5, T389=0.17),(((R389*U389)+#REF!)*#REF!)*#REF!,0)</f>
        <v>#REF!</v>
      </c>
      <c r="W389" s="205" t="e">
        <f>IF(V389=0, 0,#REF!- V389)</f>
        <v>#REF!</v>
      </c>
      <c r="X389" s="210" t="e">
        <f>IF(W389=0, "-",W389/#REF!)</f>
        <v>#REF!</v>
      </c>
      <c r="Y389" s="205" t="e">
        <f>IF(V389=0,#REF!, V389)</f>
        <v>#REF!</v>
      </c>
      <c r="Z389" s="272" t="e">
        <f>SUM(Y389:Y391)</f>
        <v>#REF!</v>
      </c>
      <c r="AA389" s="268" t="str">
        <f>IF(AC389=1, (Z389/#REF!), "-")</f>
        <v>-</v>
      </c>
      <c r="AB389" s="254" t="s">
        <v>757</v>
      </c>
      <c r="AC389" s="249"/>
      <c r="AD389" s="232">
        <v>0.75</v>
      </c>
      <c r="AE389" s="53">
        <v>1749.3869999999999</v>
      </c>
      <c r="AF389" s="53">
        <v>1312.0402499999998</v>
      </c>
    </row>
    <row r="390" spans="1:32" ht="12" customHeight="1">
      <c r="A390" s="294"/>
      <c r="B390" s="301"/>
      <c r="C390" s="301"/>
      <c r="D390" s="301"/>
      <c r="E390" s="255"/>
      <c r="F390" s="255"/>
      <c r="G390" s="255"/>
      <c r="H390" s="301"/>
      <c r="I390" s="321"/>
      <c r="J390" s="154" t="s">
        <v>761</v>
      </c>
      <c r="K390" s="43" t="s">
        <v>168</v>
      </c>
      <c r="L390" s="17">
        <v>9</v>
      </c>
      <c r="M390" s="296"/>
      <c r="N390" s="310"/>
      <c r="O390" s="37">
        <v>30</v>
      </c>
      <c r="P390" s="142">
        <v>1</v>
      </c>
      <c r="Q390" s="38" t="s">
        <v>9</v>
      </c>
      <c r="R390" s="78">
        <v>9.3699999999999992</v>
      </c>
      <c r="S390" s="203" t="e">
        <f>IF(AND(K390="Seznanjanje z IO",#REF!= 2), 0.5)</f>
        <v>#REF!</v>
      </c>
      <c r="T390" s="203" t="e">
        <f>IF(AND(K390="Seznanjanje z IO",#REF!= 0.5), 0.17)</f>
        <v>#REF!</v>
      </c>
      <c r="U390" s="176" t="e">
        <f t="shared" si="5"/>
        <v>#REF!</v>
      </c>
      <c r="V390" s="205" t="e">
        <f>IF(OR(S390=0.5, T390=0.17),(((R390*U390)+#REF!)*#REF!)*#REF!,0)</f>
        <v>#REF!</v>
      </c>
      <c r="W390" s="205" t="e">
        <f>IF(V390=0, 0,#REF!- V390)</f>
        <v>#REF!</v>
      </c>
      <c r="X390" s="210" t="e">
        <f>IF(W390=0, "-",W390/#REF!)</f>
        <v>#REF!</v>
      </c>
      <c r="Y390" s="205" t="e">
        <f>IF(V390=0,#REF!, V390)</f>
        <v>#REF!</v>
      </c>
      <c r="Z390" s="273"/>
      <c r="AA390" s="269" t="str">
        <f>IF(AC390=1, (Z390/#REF!), "-")</f>
        <v>-</v>
      </c>
      <c r="AB390" s="255"/>
      <c r="AC390" s="250"/>
      <c r="AD390" s="238">
        <v>0.75</v>
      </c>
      <c r="AE390" s="65"/>
      <c r="AF390" s="65"/>
    </row>
    <row r="391" spans="1:32" ht="12" customHeight="1" thickBot="1">
      <c r="A391" s="294"/>
      <c r="B391" s="301"/>
      <c r="C391" s="301"/>
      <c r="D391" s="301"/>
      <c r="E391" s="255"/>
      <c r="F391" s="255"/>
      <c r="G391" s="255"/>
      <c r="H391" s="301"/>
      <c r="I391" s="306"/>
      <c r="J391" s="63" t="s">
        <v>762</v>
      </c>
      <c r="K391" s="131" t="s">
        <v>805</v>
      </c>
      <c r="L391" s="229" t="s">
        <v>1066</v>
      </c>
      <c r="M391" s="296"/>
      <c r="N391" s="311"/>
      <c r="O391" s="46">
        <v>30</v>
      </c>
      <c r="P391" s="143">
        <v>1</v>
      </c>
      <c r="Q391" s="38" t="s">
        <v>9</v>
      </c>
      <c r="R391" s="65">
        <v>9.3699999999999992</v>
      </c>
      <c r="S391" s="203" t="e">
        <f>IF(AND(K391="Seznanjanje z IO",#REF!= 2), 0.5)</f>
        <v>#REF!</v>
      </c>
      <c r="T391" s="203" t="e">
        <f>IF(AND(K391="Seznanjanje z IO",#REF!= 0.5), 0.17)</f>
        <v>#REF!</v>
      </c>
      <c r="U391" s="176" t="e">
        <f t="shared" si="5"/>
        <v>#REF!</v>
      </c>
      <c r="V391" s="205" t="e">
        <f>IF(OR(S391=0.5, T391=0.17),(((R391*U391)+#REF!)*#REF!)*#REF!,0)</f>
        <v>#REF!</v>
      </c>
      <c r="W391" s="205" t="e">
        <f>IF(V391=0, 0,#REF!- V391)</f>
        <v>#REF!</v>
      </c>
      <c r="X391" s="210" t="e">
        <f>IF(W391=0, "-",W391/#REF!)</f>
        <v>#REF!</v>
      </c>
      <c r="Y391" s="205" t="e">
        <f>IF(V391=0,#REF!, V391)</f>
        <v>#REF!</v>
      </c>
      <c r="Z391" s="274"/>
      <c r="AA391" s="270" t="str">
        <f>IF(AC391=1, (Z391/#REF!), "-")</f>
        <v>-</v>
      </c>
      <c r="AB391" s="255"/>
      <c r="AC391" s="251"/>
      <c r="AD391" s="234">
        <v>0.75</v>
      </c>
      <c r="AE391" s="231"/>
      <c r="AF391" s="231"/>
    </row>
    <row r="392" spans="1:32" ht="12" customHeight="1" thickTop="1">
      <c r="A392" s="293" t="s">
        <v>967</v>
      </c>
      <c r="B392" s="299" t="s">
        <v>748</v>
      </c>
      <c r="C392" s="299" t="s">
        <v>806</v>
      </c>
      <c r="D392" s="299" t="s">
        <v>734</v>
      </c>
      <c r="E392" s="254" t="s">
        <v>971</v>
      </c>
      <c r="F392" s="254" t="s">
        <v>972</v>
      </c>
      <c r="G392" s="254" t="s">
        <v>767</v>
      </c>
      <c r="H392" s="299" t="s">
        <v>808</v>
      </c>
      <c r="I392" s="305">
        <v>8</v>
      </c>
      <c r="J392" s="18" t="s">
        <v>769</v>
      </c>
      <c r="K392" s="61" t="s">
        <v>810</v>
      </c>
      <c r="L392" s="228">
        <v>6</v>
      </c>
      <c r="M392" s="295" t="s">
        <v>811</v>
      </c>
      <c r="N392" s="309"/>
      <c r="O392" s="51">
        <v>18</v>
      </c>
      <c r="P392" s="141">
        <v>1</v>
      </c>
      <c r="Q392" s="31" t="s">
        <v>9</v>
      </c>
      <c r="R392" s="34">
        <v>9.3699999999999992</v>
      </c>
      <c r="S392" s="203" t="e">
        <f>IF(AND(K392="Seznanjanje z IO",#REF!= 2), 0.5)</f>
        <v>#REF!</v>
      </c>
      <c r="T392" s="203" t="e">
        <f>IF(AND(K392="Seznanjanje z IO",#REF!= 0.5), 0.17)</f>
        <v>#REF!</v>
      </c>
      <c r="U392" s="176" t="e">
        <f t="shared" si="5"/>
        <v>#REF!</v>
      </c>
      <c r="V392" s="205" t="e">
        <f>IF(OR(S392=0.5, T392=0.17),(((R392*U392)+#REF!)*#REF!)*#REF!,0)</f>
        <v>#REF!</v>
      </c>
      <c r="W392" s="205" t="e">
        <f>IF(V392=0, 0,#REF!- V392)</f>
        <v>#REF!</v>
      </c>
      <c r="X392" s="210" t="e">
        <f>IF(W392=0, "-",W392/#REF!)</f>
        <v>#REF!</v>
      </c>
      <c r="Y392" s="205" t="e">
        <f>IF(V392=0,#REF!, V392)</f>
        <v>#REF!</v>
      </c>
      <c r="Z392" s="272" t="e">
        <f>SUM(Y392:Y395)</f>
        <v>#REF!</v>
      </c>
      <c r="AA392" s="268" t="str">
        <f>IF(AC392=1, (Z392/#REF!), "-")</f>
        <v>-</v>
      </c>
      <c r="AB392" s="254" t="s">
        <v>767</v>
      </c>
      <c r="AC392" s="249"/>
      <c r="AD392" s="232">
        <v>0.75</v>
      </c>
      <c r="AE392" s="53">
        <v>1066.9122</v>
      </c>
      <c r="AF392" s="53">
        <v>800.18414999999993</v>
      </c>
    </row>
    <row r="393" spans="1:32" ht="12" customHeight="1">
      <c r="A393" s="294"/>
      <c r="B393" s="301"/>
      <c r="C393" s="301"/>
      <c r="D393" s="301"/>
      <c r="E393" s="255"/>
      <c r="F393" s="255"/>
      <c r="G393" s="255"/>
      <c r="H393" s="301"/>
      <c r="I393" s="306"/>
      <c r="J393" s="20" t="s">
        <v>771</v>
      </c>
      <c r="K393" s="127" t="s">
        <v>813</v>
      </c>
      <c r="L393" s="17">
        <v>9</v>
      </c>
      <c r="M393" s="296"/>
      <c r="N393" s="310"/>
      <c r="O393" s="37">
        <v>18</v>
      </c>
      <c r="P393" s="142">
        <v>1</v>
      </c>
      <c r="Q393" s="38" t="s">
        <v>9</v>
      </c>
      <c r="R393" s="78">
        <v>9.3699999999999992</v>
      </c>
      <c r="S393" s="203" t="e">
        <f>IF(AND(K393="Seznanjanje z IO",#REF!= 2), 0.5)</f>
        <v>#REF!</v>
      </c>
      <c r="T393" s="203" t="e">
        <f>IF(AND(K393="Seznanjanje z IO",#REF!= 0.5), 0.17)</f>
        <v>#REF!</v>
      </c>
      <c r="U393" s="176" t="e">
        <f t="shared" si="5"/>
        <v>#REF!</v>
      </c>
      <c r="V393" s="205" t="e">
        <f>IF(OR(S393=0.5, T393=0.17),(((R393*U393)+#REF!)*#REF!)*#REF!,0)</f>
        <v>#REF!</v>
      </c>
      <c r="W393" s="205" t="e">
        <f>IF(V393=0, 0,#REF!- V393)</f>
        <v>#REF!</v>
      </c>
      <c r="X393" s="210" t="e">
        <f>IF(W393=0, "-",W393/#REF!)</f>
        <v>#REF!</v>
      </c>
      <c r="Y393" s="205" t="e">
        <f>IF(V393=0,#REF!, V393)</f>
        <v>#REF!</v>
      </c>
      <c r="Z393" s="273"/>
      <c r="AA393" s="269" t="str">
        <f>IF(AC393=1, (Z393/#REF!), "-")</f>
        <v>-</v>
      </c>
      <c r="AB393" s="255"/>
      <c r="AC393" s="250"/>
      <c r="AD393" s="238">
        <v>0.75</v>
      </c>
      <c r="AE393" s="65"/>
      <c r="AF393" s="65"/>
    </row>
    <row r="394" spans="1:32" ht="12" customHeight="1">
      <c r="A394" s="294"/>
      <c r="B394" s="301"/>
      <c r="C394" s="301"/>
      <c r="D394" s="301"/>
      <c r="E394" s="255"/>
      <c r="F394" s="255"/>
      <c r="G394" s="255"/>
      <c r="H394" s="301"/>
      <c r="I394" s="306"/>
      <c r="J394" s="17" t="s">
        <v>772</v>
      </c>
      <c r="K394" s="93" t="s">
        <v>815</v>
      </c>
      <c r="L394" s="17">
        <v>5</v>
      </c>
      <c r="M394" s="296"/>
      <c r="N394" s="310"/>
      <c r="O394" s="37">
        <v>18</v>
      </c>
      <c r="P394" s="142">
        <v>1</v>
      </c>
      <c r="Q394" s="38" t="s">
        <v>9</v>
      </c>
      <c r="R394" s="78">
        <v>9.3699999999999992</v>
      </c>
      <c r="S394" s="203" t="e">
        <f>IF(AND(K394="Seznanjanje z IO",#REF!= 2), 0.5)</f>
        <v>#REF!</v>
      </c>
      <c r="T394" s="203" t="e">
        <f>IF(AND(K394="Seznanjanje z IO",#REF!= 0.5), 0.17)</f>
        <v>#REF!</v>
      </c>
      <c r="U394" s="176" t="e">
        <f t="shared" si="5"/>
        <v>#REF!</v>
      </c>
      <c r="V394" s="205" t="e">
        <f>IF(OR(S394=0.5, T394=0.17),(((R394*U394)+#REF!)*#REF!)*#REF!,0)</f>
        <v>#REF!</v>
      </c>
      <c r="W394" s="205" t="e">
        <f>IF(V394=0, 0,#REF!- V394)</f>
        <v>#REF!</v>
      </c>
      <c r="X394" s="210" t="e">
        <f>IF(W394=0, "-",W394/#REF!)</f>
        <v>#REF!</v>
      </c>
      <c r="Y394" s="205" t="e">
        <f>IF(V394=0,#REF!, V394)</f>
        <v>#REF!</v>
      </c>
      <c r="Z394" s="273"/>
      <c r="AA394" s="269" t="str">
        <f>IF(AC394=1, (Z394/#REF!), "-")</f>
        <v>-</v>
      </c>
      <c r="AB394" s="255"/>
      <c r="AC394" s="250"/>
      <c r="AD394" s="238">
        <v>0.75</v>
      </c>
      <c r="AE394" s="65"/>
      <c r="AF394" s="65"/>
    </row>
    <row r="395" spans="1:32" ht="12" customHeight="1" thickBot="1">
      <c r="A395" s="294"/>
      <c r="B395" s="316"/>
      <c r="C395" s="300"/>
      <c r="D395" s="300"/>
      <c r="E395" s="256"/>
      <c r="F395" s="256"/>
      <c r="G395" s="256"/>
      <c r="H395" s="308"/>
      <c r="I395" s="307"/>
      <c r="J395" s="63" t="s">
        <v>774</v>
      </c>
      <c r="K395" s="93" t="s">
        <v>805</v>
      </c>
      <c r="L395" s="229" t="s">
        <v>1066</v>
      </c>
      <c r="M395" s="296"/>
      <c r="N395" s="311"/>
      <c r="O395" s="46">
        <v>18</v>
      </c>
      <c r="P395" s="143">
        <v>1</v>
      </c>
      <c r="Q395" s="38" t="s">
        <v>9</v>
      </c>
      <c r="R395" s="65">
        <v>9.3699999999999992</v>
      </c>
      <c r="S395" s="203" t="e">
        <f>IF(AND(K395="Seznanjanje z IO",#REF!= 2), 0.5)</f>
        <v>#REF!</v>
      </c>
      <c r="T395" s="203" t="e">
        <f>IF(AND(K395="Seznanjanje z IO",#REF!= 0.5), 0.17)</f>
        <v>#REF!</v>
      </c>
      <c r="U395" s="176" t="e">
        <f t="shared" si="5"/>
        <v>#REF!</v>
      </c>
      <c r="V395" s="205" t="e">
        <f>IF(OR(S395=0.5, T395=0.17),(((R395*U395)+#REF!)*#REF!)*#REF!,0)</f>
        <v>#REF!</v>
      </c>
      <c r="W395" s="205" t="e">
        <f>IF(V395=0, 0,#REF!- V395)</f>
        <v>#REF!</v>
      </c>
      <c r="X395" s="210" t="e">
        <f>IF(W395=0, "-",W395/#REF!)</f>
        <v>#REF!</v>
      </c>
      <c r="Y395" s="205" t="e">
        <f>IF(V395=0,#REF!, V395)</f>
        <v>#REF!</v>
      </c>
      <c r="Z395" s="274"/>
      <c r="AA395" s="270" t="str">
        <f>IF(AC395=1, (Z395/#REF!), "-")</f>
        <v>-</v>
      </c>
      <c r="AB395" s="256"/>
      <c r="AC395" s="251"/>
      <c r="AD395" s="234">
        <v>0.75</v>
      </c>
      <c r="AE395" s="231"/>
      <c r="AF395" s="231"/>
    </row>
    <row r="396" spans="1:32" ht="12" customHeight="1" thickTop="1">
      <c r="A396" s="293" t="s">
        <v>967</v>
      </c>
      <c r="B396" s="299" t="s">
        <v>748</v>
      </c>
      <c r="C396" s="299" t="s">
        <v>818</v>
      </c>
      <c r="D396" s="299" t="s">
        <v>734</v>
      </c>
      <c r="E396" s="254" t="s">
        <v>971</v>
      </c>
      <c r="F396" s="254" t="s">
        <v>972</v>
      </c>
      <c r="G396" s="254" t="s">
        <v>779</v>
      </c>
      <c r="H396" s="299" t="s">
        <v>820</v>
      </c>
      <c r="I396" s="305">
        <v>8</v>
      </c>
      <c r="J396" s="18" t="s">
        <v>781</v>
      </c>
      <c r="K396" s="61" t="s">
        <v>822</v>
      </c>
      <c r="L396" s="228">
        <v>6</v>
      </c>
      <c r="M396" s="295" t="s">
        <v>823</v>
      </c>
      <c r="N396" s="309"/>
      <c r="O396" s="51">
        <v>30</v>
      </c>
      <c r="P396" s="141">
        <v>1</v>
      </c>
      <c r="Q396" s="31" t="s">
        <v>9</v>
      </c>
      <c r="R396" s="34">
        <v>9.3699999999999992</v>
      </c>
      <c r="S396" s="203" t="e">
        <f>IF(AND(K396="Seznanjanje z IO",#REF!= 2), 0.5)</f>
        <v>#REF!</v>
      </c>
      <c r="T396" s="203" t="e">
        <f>IF(AND(K396="Seznanjanje z IO",#REF!= 0.5), 0.17)</f>
        <v>#REF!</v>
      </c>
      <c r="U396" s="176" t="e">
        <f t="shared" si="5"/>
        <v>#REF!</v>
      </c>
      <c r="V396" s="205" t="e">
        <f>IF(OR(S396=0.5, T396=0.17),(((R396*U396)+#REF!)*#REF!)*#REF!,0)</f>
        <v>#REF!</v>
      </c>
      <c r="W396" s="205" t="e">
        <f>IF(V396=0, 0,#REF!- V396)</f>
        <v>#REF!</v>
      </c>
      <c r="X396" s="210" t="e">
        <f>IF(W396=0, "-",W396/#REF!)</f>
        <v>#REF!</v>
      </c>
      <c r="Y396" s="205" t="e">
        <f>IF(V396=0,#REF!, V396)</f>
        <v>#REF!</v>
      </c>
      <c r="Z396" s="272" t="e">
        <f>SUM(Y396:Y399)</f>
        <v>#REF!</v>
      </c>
      <c r="AA396" s="268" t="str">
        <f>IF(AC396=1, (Z396/#REF!), "-")</f>
        <v>-</v>
      </c>
      <c r="AB396" s="254" t="s">
        <v>779</v>
      </c>
      <c r="AC396" s="249"/>
      <c r="AD396" s="232">
        <v>0.75</v>
      </c>
      <c r="AE396" s="53">
        <v>1734.3869999999999</v>
      </c>
      <c r="AF396" s="53">
        <v>1300.7902499999996</v>
      </c>
    </row>
    <row r="397" spans="1:32" ht="12" customHeight="1">
      <c r="A397" s="294"/>
      <c r="B397" s="301"/>
      <c r="C397" s="301"/>
      <c r="D397" s="301"/>
      <c r="E397" s="255"/>
      <c r="F397" s="255"/>
      <c r="G397" s="255"/>
      <c r="H397" s="301"/>
      <c r="I397" s="306"/>
      <c r="J397" s="20" t="s">
        <v>784</v>
      </c>
      <c r="K397" s="127" t="s">
        <v>825</v>
      </c>
      <c r="L397" s="17">
        <v>9</v>
      </c>
      <c r="M397" s="296"/>
      <c r="N397" s="310"/>
      <c r="O397" s="37">
        <v>30</v>
      </c>
      <c r="P397" s="142">
        <v>1</v>
      </c>
      <c r="Q397" s="38" t="s">
        <v>9</v>
      </c>
      <c r="R397" s="78">
        <v>9.3699999999999992</v>
      </c>
      <c r="S397" s="203" t="e">
        <f>IF(AND(K397="Seznanjanje z IO",#REF!= 2), 0.5)</f>
        <v>#REF!</v>
      </c>
      <c r="T397" s="203" t="e">
        <f>IF(AND(K397="Seznanjanje z IO",#REF!= 0.5), 0.17)</f>
        <v>#REF!</v>
      </c>
      <c r="U397" s="176" t="e">
        <f t="shared" si="5"/>
        <v>#REF!</v>
      </c>
      <c r="V397" s="205" t="e">
        <f>IF(OR(S397=0.5, T397=0.17),(((R397*U397)+#REF!)*#REF!)*#REF!,0)</f>
        <v>#REF!</v>
      </c>
      <c r="W397" s="205" t="e">
        <f>IF(V397=0, 0,#REF!- V397)</f>
        <v>#REF!</v>
      </c>
      <c r="X397" s="210" t="e">
        <f>IF(W397=0, "-",W397/#REF!)</f>
        <v>#REF!</v>
      </c>
      <c r="Y397" s="205" t="e">
        <f>IF(V397=0,#REF!, V397)</f>
        <v>#REF!</v>
      </c>
      <c r="Z397" s="273"/>
      <c r="AA397" s="269" t="str">
        <f>IF(AC397=1, (Z397/#REF!), "-")</f>
        <v>-</v>
      </c>
      <c r="AB397" s="255"/>
      <c r="AC397" s="250"/>
      <c r="AD397" s="238">
        <v>0.75</v>
      </c>
      <c r="AE397" s="65"/>
      <c r="AF397" s="65"/>
    </row>
    <row r="398" spans="1:32" ht="12" customHeight="1">
      <c r="A398" s="294"/>
      <c r="B398" s="301"/>
      <c r="C398" s="301"/>
      <c r="D398" s="301"/>
      <c r="E398" s="255"/>
      <c r="F398" s="255"/>
      <c r="G398" s="255"/>
      <c r="H398" s="301"/>
      <c r="I398" s="306"/>
      <c r="J398" s="20" t="s">
        <v>786</v>
      </c>
      <c r="K398" s="56" t="s">
        <v>815</v>
      </c>
      <c r="L398" s="17">
        <v>5</v>
      </c>
      <c r="M398" s="296"/>
      <c r="N398" s="310"/>
      <c r="O398" s="37">
        <v>30</v>
      </c>
      <c r="P398" s="142">
        <v>1</v>
      </c>
      <c r="Q398" s="38" t="s">
        <v>9</v>
      </c>
      <c r="R398" s="78">
        <v>9.3699999999999992</v>
      </c>
      <c r="S398" s="203" t="e">
        <f>IF(AND(K398="Seznanjanje z IO",#REF!= 2), 0.5)</f>
        <v>#REF!</v>
      </c>
      <c r="T398" s="203" t="e">
        <f>IF(AND(K398="Seznanjanje z IO",#REF!= 0.5), 0.17)</f>
        <v>#REF!</v>
      </c>
      <c r="U398" s="176" t="e">
        <f t="shared" si="5"/>
        <v>#REF!</v>
      </c>
      <c r="V398" s="205" t="e">
        <f>IF(OR(S398=0.5, T398=0.17),(((R398*U398)+#REF!)*#REF!)*#REF!,0)</f>
        <v>#REF!</v>
      </c>
      <c r="W398" s="205" t="e">
        <f>IF(V398=0, 0,#REF!- V398)</f>
        <v>#REF!</v>
      </c>
      <c r="X398" s="210" t="e">
        <f>IF(W398=0, "-",W398/#REF!)</f>
        <v>#REF!</v>
      </c>
      <c r="Y398" s="205" t="e">
        <f>IF(V398=0,#REF!, V398)</f>
        <v>#REF!</v>
      </c>
      <c r="Z398" s="273"/>
      <c r="AA398" s="269" t="str">
        <f>IF(AC398=1, (Z398/#REF!), "-")</f>
        <v>-</v>
      </c>
      <c r="AB398" s="255"/>
      <c r="AC398" s="250"/>
      <c r="AD398" s="238">
        <v>0.75</v>
      </c>
      <c r="AE398" s="65"/>
      <c r="AF398" s="65"/>
    </row>
    <row r="399" spans="1:32" ht="12" customHeight="1" thickBot="1">
      <c r="A399" s="294"/>
      <c r="B399" s="316"/>
      <c r="C399" s="300"/>
      <c r="D399" s="300"/>
      <c r="E399" s="256"/>
      <c r="F399" s="256"/>
      <c r="G399" s="256"/>
      <c r="H399" s="308"/>
      <c r="I399" s="307"/>
      <c r="J399" s="47" t="s">
        <v>914</v>
      </c>
      <c r="K399" s="75" t="s">
        <v>828</v>
      </c>
      <c r="L399" s="229" t="s">
        <v>1066</v>
      </c>
      <c r="M399" s="312"/>
      <c r="N399" s="311"/>
      <c r="O399" s="46">
        <v>30</v>
      </c>
      <c r="P399" s="143">
        <v>1</v>
      </c>
      <c r="Q399" s="38" t="s">
        <v>9</v>
      </c>
      <c r="R399" s="65">
        <v>9.3699999999999992</v>
      </c>
      <c r="S399" s="203" t="e">
        <f>IF(AND(K399="Seznanjanje z IO",#REF!= 2), 0.5)</f>
        <v>#REF!</v>
      </c>
      <c r="T399" s="203" t="e">
        <f>IF(AND(K399="Seznanjanje z IO",#REF!= 0.5), 0.17)</f>
        <v>#REF!</v>
      </c>
      <c r="U399" s="176" t="e">
        <f t="shared" si="5"/>
        <v>#REF!</v>
      </c>
      <c r="V399" s="205" t="e">
        <f>IF(OR(S399=0.5, T399=0.17),(((R399*U399)+#REF!)*#REF!)*#REF!,0)</f>
        <v>#REF!</v>
      </c>
      <c r="W399" s="205" t="e">
        <f>IF(V399=0, 0,#REF!- V399)</f>
        <v>#REF!</v>
      </c>
      <c r="X399" s="210" t="e">
        <f>IF(W399=0, "-",W399/#REF!)</f>
        <v>#REF!</v>
      </c>
      <c r="Y399" s="205" t="e">
        <f>IF(V399=0,#REF!, V399)</f>
        <v>#REF!</v>
      </c>
      <c r="Z399" s="274"/>
      <c r="AA399" s="270" t="str">
        <f>IF(AC399=1, (Z399/#REF!), "-")</f>
        <v>-</v>
      </c>
      <c r="AB399" s="256"/>
      <c r="AC399" s="251"/>
      <c r="AD399" s="234">
        <v>0.75</v>
      </c>
      <c r="AE399" s="231"/>
      <c r="AF399" s="231"/>
    </row>
    <row r="400" spans="1:32" ht="12" customHeight="1" thickTop="1" thickBot="1">
      <c r="A400" s="293" t="s">
        <v>967</v>
      </c>
      <c r="B400" s="299" t="s">
        <v>748</v>
      </c>
      <c r="C400" s="299" t="s">
        <v>829</v>
      </c>
      <c r="D400" s="299" t="s">
        <v>830</v>
      </c>
      <c r="E400" s="254" t="s">
        <v>971</v>
      </c>
      <c r="F400" s="254" t="s">
        <v>972</v>
      </c>
      <c r="G400" s="254" t="s">
        <v>789</v>
      </c>
      <c r="H400" s="299" t="s">
        <v>831</v>
      </c>
      <c r="I400" s="305">
        <v>1</v>
      </c>
      <c r="J400" s="18" t="s">
        <v>791</v>
      </c>
      <c r="K400" s="61" t="s">
        <v>832</v>
      </c>
      <c r="L400" s="228" t="s">
        <v>1067</v>
      </c>
      <c r="M400" s="295" t="s">
        <v>834</v>
      </c>
      <c r="N400" s="309" t="s">
        <v>996</v>
      </c>
      <c r="O400" s="30">
        <v>4759</v>
      </c>
      <c r="P400" s="141">
        <v>1</v>
      </c>
      <c r="Q400" s="31" t="s">
        <v>9</v>
      </c>
      <c r="R400" s="34">
        <v>9.3699999999999992</v>
      </c>
      <c r="S400" s="203" t="e">
        <f>IF(AND(K400="Seznanjanje z IO",#REF!= 2), 0.5)</f>
        <v>#REF!</v>
      </c>
      <c r="T400" s="203" t="e">
        <f>IF(AND(K400="Seznanjanje z IO",#REF!= 0.5), 0.17)</f>
        <v>#REF!</v>
      </c>
      <c r="U400" s="176" t="e">
        <f t="shared" si="5"/>
        <v>#REF!</v>
      </c>
      <c r="V400" s="205" t="e">
        <f>IF(OR(S400=0.5, T400=0.17),(((R400*U400)+#REF!)*#REF!)*#REF!,0)</f>
        <v>#REF!</v>
      </c>
      <c r="W400" s="205" t="e">
        <f>IF(V400=0, 0,#REF!- V400)</f>
        <v>#REF!</v>
      </c>
      <c r="X400" s="210" t="e">
        <f>IF(W400=0, "-",W400/#REF!)</f>
        <v>#REF!</v>
      </c>
      <c r="Y400" s="205" t="e">
        <f>IF(V400=0,#REF!, V400)</f>
        <v>#REF!</v>
      </c>
      <c r="Z400" s="272" t="e">
        <f>SUM(Y400:Y402)</f>
        <v>#REF!</v>
      </c>
      <c r="AA400" s="268" t="str">
        <f>IF(AC400=1, (Z400/#REF!), "-")</f>
        <v>-</v>
      </c>
      <c r="AB400" s="254" t="s">
        <v>789</v>
      </c>
      <c r="AC400" s="249"/>
      <c r="AD400" s="232">
        <v>0.4</v>
      </c>
      <c r="AE400" s="53">
        <v>1775871.2080799995</v>
      </c>
      <c r="AF400" s="53">
        <v>710348.48323199991</v>
      </c>
    </row>
    <row r="401" spans="1:32" ht="12" customHeight="1" thickTop="1" thickBot="1">
      <c r="A401" s="294"/>
      <c r="B401" s="301"/>
      <c r="C401" s="301"/>
      <c r="D401" s="301"/>
      <c r="E401" s="255"/>
      <c r="F401" s="255"/>
      <c r="G401" s="255"/>
      <c r="H401" s="301"/>
      <c r="I401" s="306"/>
      <c r="J401" s="20" t="s">
        <v>795</v>
      </c>
      <c r="K401" s="127" t="s">
        <v>835</v>
      </c>
      <c r="L401" s="17">
        <v>9</v>
      </c>
      <c r="M401" s="296"/>
      <c r="N401" s="310"/>
      <c r="O401" s="30">
        <v>4759</v>
      </c>
      <c r="P401" s="142">
        <v>1</v>
      </c>
      <c r="Q401" s="38" t="s">
        <v>9</v>
      </c>
      <c r="R401" s="78">
        <v>9.3699999999999992</v>
      </c>
      <c r="S401" s="203" t="e">
        <f>IF(AND(K401="Seznanjanje z IO",#REF!= 2), 0.5)</f>
        <v>#REF!</v>
      </c>
      <c r="T401" s="203" t="e">
        <f>IF(AND(K401="Seznanjanje z IO",#REF!= 0.5), 0.17)</f>
        <v>#REF!</v>
      </c>
      <c r="U401" s="176" t="e">
        <f t="shared" si="5"/>
        <v>#REF!</v>
      </c>
      <c r="V401" s="205" t="e">
        <f>IF(OR(S401=0.5, T401=0.17),(((R401*U401)+#REF!)*#REF!)*#REF!,0)</f>
        <v>#REF!</v>
      </c>
      <c r="W401" s="205" t="e">
        <f>IF(V401=0, 0,#REF!- V401)</f>
        <v>#REF!</v>
      </c>
      <c r="X401" s="210" t="e">
        <f>IF(W401=0, "-",W401/#REF!)</f>
        <v>#REF!</v>
      </c>
      <c r="Y401" s="205" t="e">
        <f>IF(V401=0,#REF!, V401)</f>
        <v>#REF!</v>
      </c>
      <c r="Z401" s="273"/>
      <c r="AA401" s="269" t="str">
        <f>IF(AC401=1, (Z401/#REF!), "-")</f>
        <v>-</v>
      </c>
      <c r="AB401" s="255"/>
      <c r="AC401" s="250"/>
      <c r="AD401" s="233">
        <v>0.4</v>
      </c>
      <c r="AE401" s="65"/>
      <c r="AF401" s="65"/>
    </row>
    <row r="402" spans="1:32" ht="44.25" customHeight="1" thickTop="1" thickBot="1">
      <c r="A402" s="294"/>
      <c r="B402" s="301"/>
      <c r="C402" s="301"/>
      <c r="D402" s="301"/>
      <c r="E402" s="255"/>
      <c r="F402" s="255"/>
      <c r="G402" s="255"/>
      <c r="H402" s="301"/>
      <c r="I402" s="306"/>
      <c r="J402" s="63" t="s">
        <v>918</v>
      </c>
      <c r="K402" s="56" t="s">
        <v>836</v>
      </c>
      <c r="L402" s="229">
        <v>9</v>
      </c>
      <c r="M402" s="312"/>
      <c r="N402" s="311"/>
      <c r="O402" s="30">
        <v>4759</v>
      </c>
      <c r="P402" s="143">
        <v>1</v>
      </c>
      <c r="Q402" s="38" t="s">
        <v>9</v>
      </c>
      <c r="R402" s="65">
        <v>9.3699999999999992</v>
      </c>
      <c r="S402" s="203" t="e">
        <f>IF(AND(K402="Seznanjanje z IO",#REF!= 2), 0.5)</f>
        <v>#REF!</v>
      </c>
      <c r="T402" s="203" t="e">
        <f>IF(AND(K402="Seznanjanje z IO",#REF!= 0.5), 0.17)</f>
        <v>#REF!</v>
      </c>
      <c r="U402" s="176" t="e">
        <f t="shared" si="5"/>
        <v>#REF!</v>
      </c>
      <c r="V402" s="205" t="e">
        <f>IF(OR(S402=0.5, T402=0.17),(((R402*U402)+#REF!)*#REF!)*#REF!,0)</f>
        <v>#REF!</v>
      </c>
      <c r="W402" s="205" t="e">
        <f>IF(V402=0, 0,#REF!- V402)</f>
        <v>#REF!</v>
      </c>
      <c r="X402" s="210" t="e">
        <f>IF(W402=0, "-",W402/#REF!)</f>
        <v>#REF!</v>
      </c>
      <c r="Y402" s="205" t="e">
        <f>IF(V402=0,#REF!, V402)</f>
        <v>#REF!</v>
      </c>
      <c r="Z402" s="274"/>
      <c r="AA402" s="270" t="str">
        <f>IF(AC402=1, (Z402/#REF!), "-")</f>
        <v>-</v>
      </c>
      <c r="AB402" s="255"/>
      <c r="AC402" s="251"/>
      <c r="AD402" s="234">
        <v>0.4</v>
      </c>
      <c r="AE402" s="231"/>
      <c r="AF402" s="231"/>
    </row>
    <row r="403" spans="1:32" ht="12" customHeight="1" thickTop="1" thickBot="1">
      <c r="A403" s="293" t="s">
        <v>967</v>
      </c>
      <c r="B403" s="299" t="s">
        <v>748</v>
      </c>
      <c r="C403" s="299" t="s">
        <v>837</v>
      </c>
      <c r="D403" s="299" t="s">
        <v>838</v>
      </c>
      <c r="E403" s="254" t="s">
        <v>971</v>
      </c>
      <c r="F403" s="254" t="s">
        <v>972</v>
      </c>
      <c r="G403" s="254" t="s">
        <v>1004</v>
      </c>
      <c r="H403" s="299" t="s">
        <v>839</v>
      </c>
      <c r="I403" s="305">
        <v>6</v>
      </c>
      <c r="J403" s="18" t="s">
        <v>800</v>
      </c>
      <c r="K403" s="111" t="s">
        <v>840</v>
      </c>
      <c r="L403" s="228" t="s">
        <v>1066</v>
      </c>
      <c r="M403" s="295" t="s">
        <v>841</v>
      </c>
      <c r="N403" s="309"/>
      <c r="O403" s="30">
        <v>2380</v>
      </c>
      <c r="P403" s="141">
        <v>1</v>
      </c>
      <c r="Q403" s="31" t="s">
        <v>9</v>
      </c>
      <c r="R403" s="34">
        <v>9.3699999999999992</v>
      </c>
      <c r="S403" s="203" t="e">
        <f>IF(AND(K403="Seznanjanje z IO",#REF!= 2), 0.5)</f>
        <v>#REF!</v>
      </c>
      <c r="T403" s="203" t="e">
        <f>IF(AND(K403="Seznanjanje z IO",#REF!= 0.5), 0.17)</f>
        <v>#REF!</v>
      </c>
      <c r="U403" s="176" t="e">
        <f t="shared" si="5"/>
        <v>#REF!</v>
      </c>
      <c r="V403" s="205" t="e">
        <f>IF(OR(S403=0.5, T403=0.17),(((R403*U403)+#REF!)*#REF!)*#REF!,0)</f>
        <v>#REF!</v>
      </c>
      <c r="W403" s="205" t="e">
        <f>IF(V403=0, 0,#REF!- V403)</f>
        <v>#REF!</v>
      </c>
      <c r="X403" s="210" t="e">
        <f>IF(W403=0, "-",W403/#REF!)</f>
        <v>#REF!</v>
      </c>
      <c r="Y403" s="205" t="e">
        <f>IF(V403=0,#REF!, V403)</f>
        <v>#REF!</v>
      </c>
      <c r="Z403" s="272" t="e">
        <f>SUM(Y403:Y406)</f>
        <v>#REF!</v>
      </c>
      <c r="AA403" s="268" t="str">
        <f>IF(AC403=1, (Z403/#REF!), "-")</f>
        <v>-</v>
      </c>
      <c r="AB403" s="254" t="s">
        <v>1004</v>
      </c>
      <c r="AC403" s="249"/>
      <c r="AD403" s="235">
        <v>0.5</v>
      </c>
      <c r="AE403" s="53">
        <v>100856.72844000001</v>
      </c>
      <c r="AF403" s="53">
        <v>50428.364220000003</v>
      </c>
    </row>
    <row r="404" spans="1:32" ht="12" customHeight="1" thickTop="1" thickBot="1">
      <c r="A404" s="294"/>
      <c r="B404" s="301"/>
      <c r="C404" s="301"/>
      <c r="D404" s="301"/>
      <c r="E404" s="255"/>
      <c r="F404" s="255"/>
      <c r="G404" s="255"/>
      <c r="H404" s="301"/>
      <c r="I404" s="306"/>
      <c r="J404" s="17" t="s">
        <v>802</v>
      </c>
      <c r="K404" s="112" t="s">
        <v>842</v>
      </c>
      <c r="L404" s="17">
        <v>4</v>
      </c>
      <c r="M404" s="296"/>
      <c r="N404" s="310"/>
      <c r="O404" s="30">
        <v>2380</v>
      </c>
      <c r="P404" s="142">
        <v>1</v>
      </c>
      <c r="Q404" s="38" t="s">
        <v>9</v>
      </c>
      <c r="R404" s="78">
        <v>9.3699999999999992</v>
      </c>
      <c r="S404" s="203" t="e">
        <f>IF(AND(K404="Seznanjanje z IO",#REF!= 2), 0.5)</f>
        <v>#REF!</v>
      </c>
      <c r="T404" s="203" t="e">
        <f>IF(AND(K404="Seznanjanje z IO",#REF!= 0.5), 0.17)</f>
        <v>#REF!</v>
      </c>
      <c r="U404" s="176" t="e">
        <f t="shared" si="5"/>
        <v>#REF!</v>
      </c>
      <c r="V404" s="205" t="e">
        <f>IF(OR(S404=0.5, T404=0.17),(((R404*U404)+#REF!)*#REF!)*#REF!,0)</f>
        <v>#REF!</v>
      </c>
      <c r="W404" s="205" t="e">
        <f>IF(V404=0, 0,#REF!- V404)</f>
        <v>#REF!</v>
      </c>
      <c r="X404" s="210" t="e">
        <f>IF(W404=0, "-",W404/#REF!)</f>
        <v>#REF!</v>
      </c>
      <c r="Y404" s="205" t="e">
        <f>IF(V404=0,#REF!, V404)</f>
        <v>#REF!</v>
      </c>
      <c r="Z404" s="273"/>
      <c r="AA404" s="269" t="str">
        <f>IF(AC404=1, (Z404/#REF!), "-")</f>
        <v>-</v>
      </c>
      <c r="AB404" s="255"/>
      <c r="AC404" s="250"/>
      <c r="AD404" s="236">
        <v>0.5</v>
      </c>
      <c r="AE404" s="65"/>
      <c r="AF404" s="65"/>
    </row>
    <row r="405" spans="1:32" ht="12" customHeight="1" thickTop="1" thickBot="1">
      <c r="A405" s="294"/>
      <c r="B405" s="301"/>
      <c r="C405" s="301"/>
      <c r="D405" s="301"/>
      <c r="E405" s="255"/>
      <c r="F405" s="255"/>
      <c r="G405" s="255"/>
      <c r="H405" s="301"/>
      <c r="I405" s="306"/>
      <c r="J405" s="17" t="s">
        <v>804</v>
      </c>
      <c r="K405" s="112" t="s">
        <v>843</v>
      </c>
      <c r="L405" s="17" t="s">
        <v>1066</v>
      </c>
      <c r="M405" s="296"/>
      <c r="N405" s="310"/>
      <c r="O405" s="30">
        <v>2380</v>
      </c>
      <c r="P405" s="142">
        <v>1</v>
      </c>
      <c r="Q405" s="38" t="s">
        <v>1</v>
      </c>
      <c r="R405" s="78">
        <v>9.3699999999999992</v>
      </c>
      <c r="S405" s="203" t="e">
        <f>IF(AND(K405="Seznanjanje z IO",#REF!= 2), 0.5)</f>
        <v>#REF!</v>
      </c>
      <c r="T405" s="203" t="e">
        <f>IF(AND(K405="Seznanjanje z IO",#REF!= 0.5), 0.17)</f>
        <v>#REF!</v>
      </c>
      <c r="U405" s="176" t="e">
        <f t="shared" si="5"/>
        <v>#REF!</v>
      </c>
      <c r="V405" s="205" t="e">
        <f>IF(OR(S405=0.5, T405=0.17),(((R405*U405)+#REF!)*#REF!)*#REF!,0)</f>
        <v>#REF!</v>
      </c>
      <c r="W405" s="205" t="e">
        <f>IF(V405=0, 0,#REF!- V405)</f>
        <v>#REF!</v>
      </c>
      <c r="X405" s="210" t="e">
        <f>IF(W405=0, "-",W405/#REF!)</f>
        <v>#REF!</v>
      </c>
      <c r="Y405" s="205" t="e">
        <f>IF(V405=0,#REF!, V405)</f>
        <v>#REF!</v>
      </c>
      <c r="Z405" s="273"/>
      <c r="AA405" s="269" t="str">
        <f>IF(AC405=1, (Z405/#REF!), "-")</f>
        <v>-</v>
      </c>
      <c r="AB405" s="255"/>
      <c r="AC405" s="250"/>
      <c r="AD405" s="236">
        <v>0.5</v>
      </c>
      <c r="AE405" s="65"/>
      <c r="AF405" s="65"/>
    </row>
    <row r="406" spans="1:32" ht="12" customHeight="1" thickTop="1" thickBot="1">
      <c r="A406" s="294"/>
      <c r="B406" s="316"/>
      <c r="C406" s="300"/>
      <c r="D406" s="300"/>
      <c r="E406" s="256"/>
      <c r="F406" s="256"/>
      <c r="G406" s="256"/>
      <c r="H406" s="308"/>
      <c r="I406" s="307"/>
      <c r="J406" s="63" t="s">
        <v>977</v>
      </c>
      <c r="K406" s="94" t="s">
        <v>836</v>
      </c>
      <c r="L406" s="229">
        <v>9</v>
      </c>
      <c r="M406" s="296"/>
      <c r="N406" s="311"/>
      <c r="O406" s="30">
        <v>2380</v>
      </c>
      <c r="P406" s="143">
        <v>1</v>
      </c>
      <c r="Q406" s="38" t="s">
        <v>9</v>
      </c>
      <c r="R406" s="65">
        <v>9.3699999999999992</v>
      </c>
      <c r="S406" s="203" t="e">
        <f>IF(AND(K406="Seznanjanje z IO",#REF!= 2), 0.5)</f>
        <v>#REF!</v>
      </c>
      <c r="T406" s="203" t="e">
        <f>IF(AND(K406="Seznanjanje z IO",#REF!= 0.5), 0.17)</f>
        <v>#REF!</v>
      </c>
      <c r="U406" s="176" t="e">
        <f t="shared" si="5"/>
        <v>#REF!</v>
      </c>
      <c r="V406" s="205" t="e">
        <f>IF(OR(S406=0.5, T406=0.17),(((R406*U406)+#REF!)*#REF!)*#REF!,0)</f>
        <v>#REF!</v>
      </c>
      <c r="W406" s="205" t="e">
        <f>IF(V406=0, 0,#REF!- V406)</f>
        <v>#REF!</v>
      </c>
      <c r="X406" s="210" t="e">
        <f>IF(W406=0, "-",W406/#REF!)</f>
        <v>#REF!</v>
      </c>
      <c r="Y406" s="205" t="e">
        <f>IF(V406=0,#REF!, V406)</f>
        <v>#REF!</v>
      </c>
      <c r="Z406" s="274"/>
      <c r="AA406" s="270" t="str">
        <f>IF(AC406=1, (Z406/#REF!), "-")</f>
        <v>-</v>
      </c>
      <c r="AB406" s="256"/>
      <c r="AC406" s="251"/>
      <c r="AD406" s="237">
        <v>0.5</v>
      </c>
      <c r="AE406" s="231"/>
      <c r="AF406" s="231"/>
    </row>
    <row r="407" spans="1:32" ht="12" customHeight="1" thickTop="1">
      <c r="A407" s="293" t="s">
        <v>967</v>
      </c>
      <c r="B407" s="299"/>
      <c r="C407" s="299" t="s">
        <v>916</v>
      </c>
      <c r="D407" s="299" t="s">
        <v>979</v>
      </c>
      <c r="E407" s="254" t="s">
        <v>971</v>
      </c>
      <c r="F407" s="254" t="s">
        <v>972</v>
      </c>
      <c r="G407" s="254" t="s">
        <v>807</v>
      </c>
      <c r="H407" s="299" t="s">
        <v>844</v>
      </c>
      <c r="I407" s="305">
        <v>3</v>
      </c>
      <c r="J407" s="18" t="s">
        <v>809</v>
      </c>
      <c r="K407" s="61" t="s">
        <v>7</v>
      </c>
      <c r="L407" s="228">
        <v>1</v>
      </c>
      <c r="M407" s="295" t="s">
        <v>845</v>
      </c>
      <c r="N407" s="309" t="s">
        <v>846</v>
      </c>
      <c r="O407" s="51">
        <v>8383</v>
      </c>
      <c r="P407" s="141">
        <v>1</v>
      </c>
      <c r="Q407" s="52" t="s">
        <v>9</v>
      </c>
      <c r="R407" s="34">
        <v>5.28</v>
      </c>
      <c r="S407" s="203" t="e">
        <f>IF(AND(K407="Seznanjanje z IO",#REF!= 2), 0.5)</f>
        <v>#REF!</v>
      </c>
      <c r="T407" s="203" t="e">
        <f>IF(AND(K407="Seznanjanje z IO",#REF!= 0.5), 0.17)</f>
        <v>#REF!</v>
      </c>
      <c r="U407" s="176" t="e">
        <f t="shared" si="5"/>
        <v>#REF!</v>
      </c>
      <c r="V407" s="205" t="e">
        <f>IF(OR(S407=0.5, T407=0.17),(((R407*U407)+#REF!)*#REF!)*#REF!,0)</f>
        <v>#REF!</v>
      </c>
      <c r="W407" s="205" t="e">
        <f>IF(V407=0, 0,#REF!- V407)</f>
        <v>#REF!</v>
      </c>
      <c r="X407" s="210" t="e">
        <f>IF(W407=0, "-",W407/#REF!)</f>
        <v>#REF!</v>
      </c>
      <c r="Y407" s="205" t="e">
        <f>IF(V407=0,#REF!, V407)</f>
        <v>#REF!</v>
      </c>
      <c r="Z407" s="272" t="e">
        <f>SUM(Y407:Y411)</f>
        <v>#REF!</v>
      </c>
      <c r="AA407" s="268" t="str">
        <f>IF(AC407=1, (Z407/#REF!), "-")</f>
        <v>-</v>
      </c>
      <c r="AB407" s="254" t="s">
        <v>807</v>
      </c>
      <c r="AC407" s="249"/>
      <c r="AD407" s="235">
        <v>1</v>
      </c>
      <c r="AE407" s="53">
        <v>323315.54399999999</v>
      </c>
      <c r="AF407" s="53">
        <v>323315.54399999999</v>
      </c>
    </row>
    <row r="408" spans="1:32" ht="12" customHeight="1">
      <c r="A408" s="317"/>
      <c r="B408" s="301"/>
      <c r="C408" s="301"/>
      <c r="D408" s="301"/>
      <c r="E408" s="255"/>
      <c r="F408" s="255"/>
      <c r="G408" s="255"/>
      <c r="H408" s="301"/>
      <c r="I408" s="306"/>
      <c r="J408" s="20" t="s">
        <v>812</v>
      </c>
      <c r="K408" s="66" t="s">
        <v>147</v>
      </c>
      <c r="L408" s="17">
        <v>4</v>
      </c>
      <c r="M408" s="296"/>
      <c r="N408" s="310"/>
      <c r="O408" s="37">
        <v>8383</v>
      </c>
      <c r="P408" s="142">
        <v>1</v>
      </c>
      <c r="Q408" s="110" t="s">
        <v>9</v>
      </c>
      <c r="R408" s="78">
        <v>5.28</v>
      </c>
      <c r="S408" s="203" t="e">
        <f>IF(AND(K408="Seznanjanje z IO",#REF!= 2), 0.5)</f>
        <v>#REF!</v>
      </c>
      <c r="T408" s="203" t="e">
        <f>IF(AND(K408="Seznanjanje z IO",#REF!= 0.5), 0.17)</f>
        <v>#REF!</v>
      </c>
      <c r="U408" s="176" t="e">
        <f t="shared" si="5"/>
        <v>#REF!</v>
      </c>
      <c r="V408" s="205" t="e">
        <f>IF(OR(S408=0.5, T408=0.17),(((R408*U408)+#REF!)*#REF!)*#REF!,0)</f>
        <v>#REF!</v>
      </c>
      <c r="W408" s="205" t="e">
        <f>IF(V408=0, 0,#REF!- V408)</f>
        <v>#REF!</v>
      </c>
      <c r="X408" s="210" t="e">
        <f>IF(W408=0, "-",W408/#REF!)</f>
        <v>#REF!</v>
      </c>
      <c r="Y408" s="205" t="e">
        <f>IF(V408=0,#REF!, V408)</f>
        <v>#REF!</v>
      </c>
      <c r="Z408" s="273"/>
      <c r="AA408" s="269" t="str">
        <f>IF(AC408=1, (Z408/#REF!), "-")</f>
        <v>-</v>
      </c>
      <c r="AB408" s="255"/>
      <c r="AC408" s="250"/>
      <c r="AD408" s="236">
        <v>1</v>
      </c>
      <c r="AE408" s="65"/>
      <c r="AF408" s="65"/>
    </row>
    <row r="409" spans="1:32" ht="12" customHeight="1">
      <c r="A409" s="294"/>
      <c r="B409" s="301"/>
      <c r="C409" s="301"/>
      <c r="D409" s="301"/>
      <c r="E409" s="255"/>
      <c r="F409" s="255"/>
      <c r="G409" s="255"/>
      <c r="H409" s="301"/>
      <c r="I409" s="306"/>
      <c r="J409" s="20" t="s">
        <v>814</v>
      </c>
      <c r="K409" s="127" t="s">
        <v>246</v>
      </c>
      <c r="L409" s="17">
        <v>6</v>
      </c>
      <c r="M409" s="296"/>
      <c r="N409" s="310"/>
      <c r="O409" s="37">
        <v>8383</v>
      </c>
      <c r="P409" s="142">
        <v>1</v>
      </c>
      <c r="Q409" s="38" t="s">
        <v>9</v>
      </c>
      <c r="R409" s="78">
        <v>5.28</v>
      </c>
      <c r="S409" s="203" t="e">
        <f>IF(AND(K409="Seznanjanje z IO",#REF!= 2), 0.5)</f>
        <v>#REF!</v>
      </c>
      <c r="T409" s="203" t="e">
        <f>IF(AND(K409="Seznanjanje z IO",#REF!= 0.5), 0.17)</f>
        <v>#REF!</v>
      </c>
      <c r="U409" s="176" t="e">
        <f t="shared" si="5"/>
        <v>#REF!</v>
      </c>
      <c r="V409" s="205" t="e">
        <f>IF(OR(S409=0.5, T409=0.17),(((R409*U409)+#REF!)*#REF!)*#REF!,0)</f>
        <v>#REF!</v>
      </c>
      <c r="W409" s="205" t="e">
        <f>IF(V409=0, 0,#REF!- V409)</f>
        <v>#REF!</v>
      </c>
      <c r="X409" s="210" t="e">
        <f>IF(W409=0, "-",W409/#REF!)</f>
        <v>#REF!</v>
      </c>
      <c r="Y409" s="205" t="e">
        <f>IF(V409=0,#REF!, V409)</f>
        <v>#REF!</v>
      </c>
      <c r="Z409" s="273"/>
      <c r="AA409" s="269" t="str">
        <f>IF(AC409=1, (Z409/#REF!), "-")</f>
        <v>-</v>
      </c>
      <c r="AB409" s="255"/>
      <c r="AC409" s="250"/>
      <c r="AD409" s="236">
        <v>1</v>
      </c>
      <c r="AE409" s="65"/>
      <c r="AF409" s="65"/>
    </row>
    <row r="410" spans="1:32" ht="12" customHeight="1">
      <c r="A410" s="294"/>
      <c r="B410" s="301"/>
      <c r="C410" s="301"/>
      <c r="D410" s="301"/>
      <c r="E410" s="255"/>
      <c r="F410" s="255"/>
      <c r="G410" s="255"/>
      <c r="H410" s="301"/>
      <c r="I410" s="306"/>
      <c r="J410" s="20" t="s">
        <v>817</v>
      </c>
      <c r="K410" s="127" t="s">
        <v>847</v>
      </c>
      <c r="L410" s="17" t="s">
        <v>1066</v>
      </c>
      <c r="M410" s="296"/>
      <c r="N410" s="310"/>
      <c r="O410" s="37">
        <v>8383</v>
      </c>
      <c r="P410" s="142">
        <v>1</v>
      </c>
      <c r="Q410" s="38" t="s">
        <v>9</v>
      </c>
      <c r="R410" s="78">
        <v>5.28</v>
      </c>
      <c r="S410" s="203" t="e">
        <f>IF(AND(K410="Seznanjanje z IO",#REF!= 2), 0.5)</f>
        <v>#REF!</v>
      </c>
      <c r="T410" s="203" t="e">
        <f>IF(AND(K410="Seznanjanje z IO",#REF!= 0.5), 0.17)</f>
        <v>#REF!</v>
      </c>
      <c r="U410" s="176" t="e">
        <f t="shared" si="5"/>
        <v>#REF!</v>
      </c>
      <c r="V410" s="205" t="e">
        <f>IF(OR(S410=0.5, T410=0.17),(((R410*U410)+#REF!)*#REF!)*#REF!,0)</f>
        <v>#REF!</v>
      </c>
      <c r="W410" s="205" t="e">
        <f>IF(V410=0, 0,#REF!- V410)</f>
        <v>#REF!</v>
      </c>
      <c r="X410" s="210" t="e">
        <f>IF(W410=0, "-",W410/#REF!)</f>
        <v>#REF!</v>
      </c>
      <c r="Y410" s="205" t="e">
        <f>IF(V410=0,#REF!, V410)</f>
        <v>#REF!</v>
      </c>
      <c r="Z410" s="273"/>
      <c r="AA410" s="269" t="str">
        <f>IF(AC410=1, (Z410/#REF!), "-")</f>
        <v>-</v>
      </c>
      <c r="AB410" s="255"/>
      <c r="AC410" s="250"/>
      <c r="AD410" s="236">
        <v>1</v>
      </c>
      <c r="AE410" s="65"/>
      <c r="AF410" s="65"/>
    </row>
    <row r="411" spans="1:32" ht="12" customHeight="1" thickBot="1">
      <c r="A411" s="294"/>
      <c r="B411" s="316"/>
      <c r="C411" s="300"/>
      <c r="D411" s="300"/>
      <c r="E411" s="256"/>
      <c r="F411" s="256"/>
      <c r="G411" s="256"/>
      <c r="H411" s="308"/>
      <c r="I411" s="307"/>
      <c r="J411" s="63" t="s">
        <v>1057</v>
      </c>
      <c r="K411" s="56" t="s">
        <v>848</v>
      </c>
      <c r="L411" s="229" t="s">
        <v>1066</v>
      </c>
      <c r="M411" s="312"/>
      <c r="N411" s="311"/>
      <c r="O411" s="104">
        <v>8383</v>
      </c>
      <c r="P411" s="143">
        <v>1</v>
      </c>
      <c r="Q411" s="38" t="s">
        <v>9</v>
      </c>
      <c r="R411" s="65">
        <v>5.28</v>
      </c>
      <c r="S411" s="203" t="e">
        <f>IF(AND(K411="Seznanjanje z IO",#REF!= 2), 0.5)</f>
        <v>#REF!</v>
      </c>
      <c r="T411" s="203" t="e">
        <f>IF(AND(K411="Seznanjanje z IO",#REF!= 0.5), 0.17)</f>
        <v>#REF!</v>
      </c>
      <c r="U411" s="176" t="e">
        <f t="shared" ref="U411:U416" si="6">S411+T411</f>
        <v>#REF!</v>
      </c>
      <c r="V411" s="205" t="e">
        <f>IF(OR(S411=0.5, T411=0.17),(((R411*U411)+#REF!)*#REF!)*#REF!,0)</f>
        <v>#REF!</v>
      </c>
      <c r="W411" s="205" t="e">
        <f>IF(V411=0, 0,#REF!- V411)</f>
        <v>#REF!</v>
      </c>
      <c r="X411" s="210" t="e">
        <f>IF(W411=0, "-",W411/#REF!)</f>
        <v>#REF!</v>
      </c>
      <c r="Y411" s="205" t="e">
        <f>IF(V411=0,#REF!, V411)</f>
        <v>#REF!</v>
      </c>
      <c r="Z411" s="274"/>
      <c r="AA411" s="270" t="str">
        <f>IF(AC411=1, (Z411/#REF!), "-")</f>
        <v>-</v>
      </c>
      <c r="AB411" s="256"/>
      <c r="AC411" s="251"/>
      <c r="AD411" s="237">
        <v>1</v>
      </c>
      <c r="AE411" s="231"/>
      <c r="AF411" s="231"/>
    </row>
    <row r="412" spans="1:32" ht="12" customHeight="1" thickTop="1">
      <c r="A412" s="293" t="s">
        <v>967</v>
      </c>
      <c r="B412" s="299"/>
      <c r="C412" s="299" t="s">
        <v>919</v>
      </c>
      <c r="D412" s="299" t="s">
        <v>979</v>
      </c>
      <c r="E412" s="254" t="s">
        <v>971</v>
      </c>
      <c r="F412" s="254" t="s">
        <v>972</v>
      </c>
      <c r="G412" s="254" t="s">
        <v>819</v>
      </c>
      <c r="H412" s="299" t="s">
        <v>849</v>
      </c>
      <c r="I412" s="305">
        <v>6</v>
      </c>
      <c r="J412" s="18" t="s">
        <v>821</v>
      </c>
      <c r="K412" s="61" t="s">
        <v>7</v>
      </c>
      <c r="L412" s="228">
        <v>1</v>
      </c>
      <c r="M412" s="295" t="s">
        <v>851</v>
      </c>
      <c r="N412" s="309" t="s">
        <v>846</v>
      </c>
      <c r="O412" s="109">
        <f>0.3*O407</f>
        <v>2514.9</v>
      </c>
      <c r="P412" s="141">
        <v>1</v>
      </c>
      <c r="Q412" s="52" t="s">
        <v>9</v>
      </c>
      <c r="R412" s="34">
        <v>5.28</v>
      </c>
      <c r="S412" s="203" t="e">
        <f>IF(AND(K412="Seznanjanje z IO",#REF!= 2), 0.5)</f>
        <v>#REF!</v>
      </c>
      <c r="T412" s="203" t="e">
        <f>IF(AND(K412="Seznanjanje z IO",#REF!= 0.5), 0.17)</f>
        <v>#REF!</v>
      </c>
      <c r="U412" s="176" t="e">
        <f t="shared" si="6"/>
        <v>#REF!</v>
      </c>
      <c r="V412" s="205" t="e">
        <f>IF(OR(S412=0.5, T412=0.17),(((R412*U412)+#REF!)*#REF!)*#REF!,0)</f>
        <v>#REF!</v>
      </c>
      <c r="W412" s="205" t="e">
        <f>IF(V412=0, 0,#REF!- V412)</f>
        <v>#REF!</v>
      </c>
      <c r="X412" s="210" t="e">
        <f>IF(W412=0, "-",W412/#REF!)</f>
        <v>#REF!</v>
      </c>
      <c r="Y412" s="205" t="e">
        <f>IF(V412=0,#REF!, V412)</f>
        <v>#REF!</v>
      </c>
      <c r="Z412" s="272" t="e">
        <f>SUM(Y412:Y416)</f>
        <v>#REF!</v>
      </c>
      <c r="AA412" s="268" t="str">
        <f>IF(AC412=1, (Z412/#REF!), "-")</f>
        <v>-</v>
      </c>
      <c r="AB412" s="254" t="s">
        <v>819</v>
      </c>
      <c r="AC412" s="249"/>
      <c r="AD412" s="232">
        <v>0.5</v>
      </c>
      <c r="AE412" s="53">
        <v>44765.22</v>
      </c>
      <c r="AF412" s="53">
        <v>22382.61</v>
      </c>
    </row>
    <row r="413" spans="1:32" ht="12" customHeight="1">
      <c r="A413" s="317"/>
      <c r="B413" s="301"/>
      <c r="C413" s="301"/>
      <c r="D413" s="301"/>
      <c r="E413" s="255"/>
      <c r="F413" s="255"/>
      <c r="G413" s="255"/>
      <c r="H413" s="301"/>
      <c r="I413" s="306"/>
      <c r="J413" s="20" t="s">
        <v>824</v>
      </c>
      <c r="K413" s="66" t="s">
        <v>850</v>
      </c>
      <c r="L413" s="17">
        <v>4</v>
      </c>
      <c r="M413" s="296"/>
      <c r="N413" s="310"/>
      <c r="O413" s="37">
        <f>0.3*O408</f>
        <v>2514.9</v>
      </c>
      <c r="P413" s="142">
        <v>1</v>
      </c>
      <c r="Q413" s="110" t="s">
        <v>9</v>
      </c>
      <c r="R413" s="78">
        <v>5.28</v>
      </c>
      <c r="S413" s="203" t="e">
        <f>IF(AND(K413="Seznanjanje z IO",#REF!= 2), 0.5)</f>
        <v>#REF!</v>
      </c>
      <c r="T413" s="203" t="e">
        <f>IF(AND(K413="Seznanjanje z IO",#REF!= 0.5), 0.17)</f>
        <v>#REF!</v>
      </c>
      <c r="U413" s="176" t="e">
        <f t="shared" si="6"/>
        <v>#REF!</v>
      </c>
      <c r="V413" s="205" t="e">
        <f>IF(OR(S413=0.5, T413=0.17),(((R413*U413)+#REF!)*#REF!)*#REF!,0)</f>
        <v>#REF!</v>
      </c>
      <c r="W413" s="205" t="e">
        <f>IF(V413=0, 0,#REF!- V413)</f>
        <v>#REF!</v>
      </c>
      <c r="X413" s="210" t="e">
        <f>IF(W413=0, "-",W413/#REF!)</f>
        <v>#REF!</v>
      </c>
      <c r="Y413" s="205" t="e">
        <f>IF(V413=0,#REF!, V413)</f>
        <v>#REF!</v>
      </c>
      <c r="Z413" s="273"/>
      <c r="AA413" s="269" t="str">
        <f>IF(AC413=1, (Z413/#REF!), "-")</f>
        <v>-</v>
      </c>
      <c r="AB413" s="255"/>
      <c r="AC413" s="250"/>
      <c r="AD413" s="238">
        <v>0.5</v>
      </c>
      <c r="AE413" s="65"/>
      <c r="AF413" s="65"/>
    </row>
    <row r="414" spans="1:32" ht="12" customHeight="1">
      <c r="A414" s="294"/>
      <c r="B414" s="301"/>
      <c r="C414" s="301"/>
      <c r="D414" s="301"/>
      <c r="E414" s="255"/>
      <c r="F414" s="255"/>
      <c r="G414" s="255"/>
      <c r="H414" s="301"/>
      <c r="I414" s="306"/>
      <c r="J414" s="20" t="s">
        <v>826</v>
      </c>
      <c r="K414" s="127" t="s">
        <v>787</v>
      </c>
      <c r="L414" s="17" t="s">
        <v>1066</v>
      </c>
      <c r="M414" s="296"/>
      <c r="N414" s="310"/>
      <c r="O414" s="37">
        <f>0.3*O409</f>
        <v>2514.9</v>
      </c>
      <c r="P414" s="142">
        <v>1</v>
      </c>
      <c r="Q414" s="38" t="s">
        <v>9</v>
      </c>
      <c r="R414" s="78">
        <v>5.28</v>
      </c>
      <c r="S414" s="203" t="e">
        <f>IF(AND(K414="Seznanjanje z IO",#REF!= 2), 0.5)</f>
        <v>#REF!</v>
      </c>
      <c r="T414" s="203" t="e">
        <f>IF(AND(K414="Seznanjanje z IO",#REF!= 0.5), 0.17)</f>
        <v>#REF!</v>
      </c>
      <c r="U414" s="176" t="e">
        <f t="shared" si="6"/>
        <v>#REF!</v>
      </c>
      <c r="V414" s="205" t="e">
        <f>IF(OR(S414=0.5, T414=0.17),(((R414*U414)+#REF!)*#REF!)*#REF!,0)</f>
        <v>#REF!</v>
      </c>
      <c r="W414" s="205" t="e">
        <f>IF(V414=0, 0,#REF!- V414)</f>
        <v>#REF!</v>
      </c>
      <c r="X414" s="210" t="e">
        <f>IF(W414=0, "-",W414/#REF!)</f>
        <v>#REF!</v>
      </c>
      <c r="Y414" s="205" t="e">
        <f>IF(V414=0,#REF!, V414)</f>
        <v>#REF!</v>
      </c>
      <c r="Z414" s="273"/>
      <c r="AA414" s="269" t="str">
        <f>IF(AC414=1, (Z414/#REF!), "-")</f>
        <v>-</v>
      </c>
      <c r="AB414" s="255"/>
      <c r="AC414" s="250"/>
      <c r="AD414" s="238">
        <v>0.5</v>
      </c>
      <c r="AE414" s="65"/>
      <c r="AF414" s="65"/>
    </row>
    <row r="415" spans="1:32" ht="12" customHeight="1">
      <c r="A415" s="294"/>
      <c r="B415" s="301"/>
      <c r="C415" s="301"/>
      <c r="D415" s="301"/>
      <c r="E415" s="255"/>
      <c r="F415" s="255"/>
      <c r="G415" s="255"/>
      <c r="H415" s="301"/>
      <c r="I415" s="306"/>
      <c r="J415" s="20" t="s">
        <v>827</v>
      </c>
      <c r="K415" s="56" t="s">
        <v>852</v>
      </c>
      <c r="L415" s="17">
        <v>4</v>
      </c>
      <c r="M415" s="296"/>
      <c r="N415" s="310"/>
      <c r="O415" s="37">
        <f>0.3*O410</f>
        <v>2514.9</v>
      </c>
      <c r="P415" s="142">
        <v>1</v>
      </c>
      <c r="Q415" s="38" t="s">
        <v>9</v>
      </c>
      <c r="R415" s="78">
        <v>5.28</v>
      </c>
      <c r="S415" s="203" t="e">
        <f>IF(AND(K415="Seznanjanje z IO",#REF!= 2), 0.5)</f>
        <v>#REF!</v>
      </c>
      <c r="T415" s="203" t="e">
        <f>IF(AND(K415="Seznanjanje z IO",#REF!= 0.5), 0.17)</f>
        <v>#REF!</v>
      </c>
      <c r="U415" s="176" t="e">
        <f t="shared" si="6"/>
        <v>#REF!</v>
      </c>
      <c r="V415" s="205" t="e">
        <f>IF(OR(S415=0.5, T415=0.17),(((R415*U415)+#REF!)*#REF!)*#REF!,0)</f>
        <v>#REF!</v>
      </c>
      <c r="W415" s="205" t="e">
        <f>IF(V415=0, 0,#REF!- V415)</f>
        <v>#REF!</v>
      </c>
      <c r="X415" s="210" t="e">
        <f>IF(W415=0, "-",W415/#REF!)</f>
        <v>#REF!</v>
      </c>
      <c r="Y415" s="205" t="e">
        <f>IF(V415=0,#REF!, V415)</f>
        <v>#REF!</v>
      </c>
      <c r="Z415" s="273"/>
      <c r="AA415" s="269" t="str">
        <f>IF(AC415=1, (Z415/#REF!), "-")</f>
        <v>-</v>
      </c>
      <c r="AB415" s="255"/>
      <c r="AC415" s="250"/>
      <c r="AD415" s="238">
        <v>0.5</v>
      </c>
      <c r="AE415" s="65"/>
      <c r="AF415" s="65"/>
    </row>
    <row r="416" spans="1:32" s="1" customFormat="1" ht="12" customHeight="1" thickBot="1">
      <c r="A416" s="318"/>
      <c r="B416" s="319"/>
      <c r="C416" s="320"/>
      <c r="D416" s="320"/>
      <c r="E416" s="260"/>
      <c r="F416" s="260"/>
      <c r="G416" s="260"/>
      <c r="H416" s="314"/>
      <c r="I416" s="315"/>
      <c r="J416" s="102" t="s">
        <v>1056</v>
      </c>
      <c r="K416" s="174" t="s">
        <v>787</v>
      </c>
      <c r="L416" s="229" t="s">
        <v>1066</v>
      </c>
      <c r="M416" s="312"/>
      <c r="N416" s="311"/>
      <c r="O416" s="46">
        <f>0.3*O411</f>
        <v>2514.9</v>
      </c>
      <c r="P416" s="140">
        <v>1</v>
      </c>
      <c r="Q416" s="38" t="s">
        <v>9</v>
      </c>
      <c r="R416" s="42">
        <v>5.28</v>
      </c>
      <c r="S416" s="216" t="e">
        <f>IF(AND(K416="Seznanjanje z IO",#REF!= 2), 0.5)</f>
        <v>#REF!</v>
      </c>
      <c r="T416" s="216" t="e">
        <f>IF(AND(K416="Seznanjanje z IO",#REF!= 0.5), 0.17)</f>
        <v>#REF!</v>
      </c>
      <c r="U416" s="217" t="e">
        <f t="shared" si="6"/>
        <v>#REF!</v>
      </c>
      <c r="V416" s="218" t="e">
        <f>IF(OR(S416=0.5, T416=0.17),(((R416*U416)+#REF!)*#REF!)*#REF!,0)</f>
        <v>#REF!</v>
      </c>
      <c r="W416" s="218" t="e">
        <f>IF(V416=0, 0,#REF!- V416)</f>
        <v>#REF!</v>
      </c>
      <c r="X416" s="219" t="e">
        <f>IF(W416=0, "-",W416/#REF!)</f>
        <v>#REF!</v>
      </c>
      <c r="Y416" s="218" t="e">
        <f>IF(V416=0,#REF!, V416)</f>
        <v>#REF!</v>
      </c>
      <c r="Z416" s="274"/>
      <c r="AA416" s="270" t="str">
        <f>IF(AC416=1, (Z416/#REF!), "-")</f>
        <v>-</v>
      </c>
      <c r="AB416" s="260"/>
      <c r="AC416" s="251"/>
      <c r="AD416" s="234">
        <v>0.5</v>
      </c>
      <c r="AE416" s="231"/>
      <c r="AF416" s="231"/>
    </row>
    <row r="417" spans="12:32" ht="12" hidden="1" customHeight="1" thickTop="1">
      <c r="L417" s="63"/>
      <c r="O417" s="167"/>
      <c r="R417" s="164"/>
    </row>
    <row r="418" spans="12:32" ht="12" hidden="1" customHeight="1">
      <c r="L418" s="63"/>
      <c r="V418" s="214" t="e">
        <f>SUM(V24:V417)</f>
        <v>#REF!</v>
      </c>
      <c r="W418" s="214" t="e">
        <f>SUM(W24:W417)</f>
        <v>#REF!</v>
      </c>
      <c r="X418" s="209" t="e">
        <f>SUM(X24:X416)</f>
        <v>#REF!</v>
      </c>
      <c r="Y418" s="214" t="e">
        <f>SUM(Y24:Y417)</f>
        <v>#REF!</v>
      </c>
      <c r="Z418" s="215" t="e">
        <f>SUM(Z353,Z328,Z320,Z311,Z298,Z293,Z252,Z243,Z197,Z133,Z124,Z53,Z49)</f>
        <v>#REF!</v>
      </c>
      <c r="AA418" s="209" t="e">
        <f>SUM(AA24:AA417)</f>
        <v>#REF!</v>
      </c>
      <c r="AD418" s="239" t="e">
        <f>X418+AA418</f>
        <v>#REF!</v>
      </c>
      <c r="AF418" s="240"/>
    </row>
    <row r="419" spans="12:32" ht="12" hidden="1" customHeight="1">
      <c r="L419" s="63"/>
      <c r="AD419" s="239" t="e">
        <f>W418+Z418</f>
        <v>#REF!</v>
      </c>
    </row>
    <row r="420" spans="12:32" ht="12" customHeight="1" thickTop="1">
      <c r="O420" s="179"/>
      <c r="P420" s="220"/>
      <c r="Q420" s="179"/>
      <c r="R420" s="221"/>
    </row>
    <row r="422" spans="12:32" ht="12" customHeight="1">
      <c r="R422" s="164"/>
      <c r="AF422" s="240"/>
    </row>
    <row r="423" spans="12:32" ht="12" customHeight="1">
      <c r="R423" s="164"/>
    </row>
    <row r="424" spans="12:32" ht="12" customHeight="1">
      <c r="R424" s="164"/>
    </row>
  </sheetData>
  <autoFilter ref="R2:R424"/>
  <mergeCells count="1373">
    <mergeCell ref="I3:K3"/>
    <mergeCell ref="I22:I23"/>
    <mergeCell ref="I8:K8"/>
    <mergeCell ref="E11:G11"/>
    <mergeCell ref="I10:K10"/>
    <mergeCell ref="I11:K11"/>
    <mergeCell ref="I13:K13"/>
    <mergeCell ref="C3:C4"/>
    <mergeCell ref="C49:C52"/>
    <mergeCell ref="B44:B48"/>
    <mergeCell ref="C22:C23"/>
    <mergeCell ref="B41:B43"/>
    <mergeCell ref="C33:C36"/>
    <mergeCell ref="C26:C29"/>
    <mergeCell ref="C41:C43"/>
    <mergeCell ref="O22:O23"/>
    <mergeCell ref="L22:L23"/>
    <mergeCell ref="E17:G17"/>
    <mergeCell ref="I12:K12"/>
    <mergeCell ref="E13:G13"/>
    <mergeCell ref="I14:K14"/>
    <mergeCell ref="M26:M29"/>
    <mergeCell ref="D22:D23"/>
    <mergeCell ref="B22:B23"/>
    <mergeCell ref="H30:H32"/>
    <mergeCell ref="G26:G29"/>
    <mergeCell ref="E30:E32"/>
    <mergeCell ref="E3:G3"/>
    <mergeCell ref="E4:G4"/>
    <mergeCell ref="G22:G23"/>
    <mergeCell ref="H22:H23"/>
    <mergeCell ref="E22:E23"/>
    <mergeCell ref="F22:F23"/>
    <mergeCell ref="A30:A32"/>
    <mergeCell ref="C30:C32"/>
    <mergeCell ref="B30:B32"/>
    <mergeCell ref="F33:F36"/>
    <mergeCell ref="H37:H40"/>
    <mergeCell ref="N22:N23"/>
    <mergeCell ref="E33:E36"/>
    <mergeCell ref="F30:F32"/>
    <mergeCell ref="A22:A23"/>
    <mergeCell ref="M22:M23"/>
    <mergeCell ref="A37:A40"/>
    <mergeCell ref="B37:B40"/>
    <mergeCell ref="I9:K9"/>
    <mergeCell ref="I4:K4"/>
    <mergeCell ref="I5:K5"/>
    <mergeCell ref="I7:K7"/>
    <mergeCell ref="A33:A36"/>
    <mergeCell ref="B33:B36"/>
    <mergeCell ref="A26:A29"/>
    <mergeCell ref="B26:B29"/>
    <mergeCell ref="J22:J23"/>
    <mergeCell ref="K22:K23"/>
    <mergeCell ref="F26:F29"/>
    <mergeCell ref="I33:I36"/>
    <mergeCell ref="G44:G48"/>
    <mergeCell ref="H44:H48"/>
    <mergeCell ref="I44:I48"/>
    <mergeCell ref="H41:H43"/>
    <mergeCell ref="I41:I43"/>
    <mergeCell ref="G33:G36"/>
    <mergeCell ref="I30:I32"/>
    <mergeCell ref="H33:H36"/>
    <mergeCell ref="M41:M43"/>
    <mergeCell ref="D26:D29"/>
    <mergeCell ref="E26:E29"/>
    <mergeCell ref="N26:N29"/>
    <mergeCell ref="H26:H29"/>
    <mergeCell ref="I26:I29"/>
    <mergeCell ref="G30:G32"/>
    <mergeCell ref="D30:D32"/>
    <mergeCell ref="D33:D36"/>
    <mergeCell ref="D41:D43"/>
    <mergeCell ref="D37:D40"/>
    <mergeCell ref="M30:M32"/>
    <mergeCell ref="N30:N32"/>
    <mergeCell ref="G41:G43"/>
    <mergeCell ref="F41:F43"/>
    <mergeCell ref="F37:F40"/>
    <mergeCell ref="M37:M40"/>
    <mergeCell ref="N37:N40"/>
    <mergeCell ref="A41:A43"/>
    <mergeCell ref="E49:E52"/>
    <mergeCell ref="F49:F52"/>
    <mergeCell ref="E44:E48"/>
    <mergeCell ref="A57:A61"/>
    <mergeCell ref="B57:B61"/>
    <mergeCell ref="C57:C61"/>
    <mergeCell ref="A44:A48"/>
    <mergeCell ref="C44:C48"/>
    <mergeCell ref="F44:F48"/>
    <mergeCell ref="H49:H52"/>
    <mergeCell ref="A53:A56"/>
    <mergeCell ref="D49:D52"/>
    <mergeCell ref="B49:B52"/>
    <mergeCell ref="A49:A52"/>
    <mergeCell ref="G53:G56"/>
    <mergeCell ref="H53:H56"/>
    <mergeCell ref="F53:F56"/>
    <mergeCell ref="B53:B56"/>
    <mergeCell ref="C53:C56"/>
    <mergeCell ref="E57:E61"/>
    <mergeCell ref="E53:E56"/>
    <mergeCell ref="G37:G40"/>
    <mergeCell ref="E37:E40"/>
    <mergeCell ref="E41:E43"/>
    <mergeCell ref="D44:D48"/>
    <mergeCell ref="C37:C40"/>
    <mergeCell ref="D96:D97"/>
    <mergeCell ref="E96:E97"/>
    <mergeCell ref="D81:D85"/>
    <mergeCell ref="A65:A67"/>
    <mergeCell ref="B65:B67"/>
    <mergeCell ref="C65:C67"/>
    <mergeCell ref="D65:D67"/>
    <mergeCell ref="C86:C90"/>
    <mergeCell ref="A91:A95"/>
    <mergeCell ref="B91:B95"/>
    <mergeCell ref="D53:D56"/>
    <mergeCell ref="N81:N85"/>
    <mergeCell ref="H68:H71"/>
    <mergeCell ref="G72:G74"/>
    <mergeCell ref="I75:I80"/>
    <mergeCell ref="I81:I85"/>
    <mergeCell ref="I57:I61"/>
    <mergeCell ref="M57:M61"/>
    <mergeCell ref="D57:D61"/>
    <mergeCell ref="E62:E64"/>
    <mergeCell ref="A75:A80"/>
    <mergeCell ref="B75:B80"/>
    <mergeCell ref="G86:G90"/>
    <mergeCell ref="A81:A85"/>
    <mergeCell ref="C75:C80"/>
    <mergeCell ref="D75:D80"/>
    <mergeCell ref="D86:D90"/>
    <mergeCell ref="B81:B85"/>
    <mergeCell ref="C81:C85"/>
    <mergeCell ref="I96:I97"/>
    <mergeCell ref="N72:N74"/>
    <mergeCell ref="N75:N80"/>
    <mergeCell ref="M68:M71"/>
    <mergeCell ref="N68:N71"/>
    <mergeCell ref="I68:I71"/>
    <mergeCell ref="M72:M74"/>
    <mergeCell ref="M75:M80"/>
    <mergeCell ref="N91:N95"/>
    <mergeCell ref="M81:M85"/>
    <mergeCell ref="C72:C74"/>
    <mergeCell ref="H81:H85"/>
    <mergeCell ref="F75:F80"/>
    <mergeCell ref="E68:E71"/>
    <mergeCell ref="F68:F71"/>
    <mergeCell ref="F72:F74"/>
    <mergeCell ref="E72:E74"/>
    <mergeCell ref="H72:H74"/>
    <mergeCell ref="G68:G71"/>
    <mergeCell ref="D72:D74"/>
    <mergeCell ref="H96:H97"/>
    <mergeCell ref="H91:H95"/>
    <mergeCell ref="F86:F90"/>
    <mergeCell ref="E75:E80"/>
    <mergeCell ref="E81:E85"/>
    <mergeCell ref="H75:H80"/>
    <mergeCell ref="F81:F85"/>
    <mergeCell ref="G81:G85"/>
    <mergeCell ref="M91:M95"/>
    <mergeCell ref="I91:I95"/>
    <mergeCell ref="I86:I90"/>
    <mergeCell ref="A96:A97"/>
    <mergeCell ref="B96:B97"/>
    <mergeCell ref="C96:C97"/>
    <mergeCell ref="A86:A90"/>
    <mergeCell ref="B86:B90"/>
    <mergeCell ref="M96:M97"/>
    <mergeCell ref="H86:H90"/>
    <mergeCell ref="D113:D115"/>
    <mergeCell ref="A100:A103"/>
    <mergeCell ref="B100:B103"/>
    <mergeCell ref="C100:C103"/>
    <mergeCell ref="D100:D103"/>
    <mergeCell ref="A108:A112"/>
    <mergeCell ref="B108:B112"/>
    <mergeCell ref="A113:A115"/>
    <mergeCell ref="B113:B115"/>
    <mergeCell ref="A98:A99"/>
    <mergeCell ref="B98:B99"/>
    <mergeCell ref="F104:F107"/>
    <mergeCell ref="F98:F99"/>
    <mergeCell ref="A104:A107"/>
    <mergeCell ref="B104:B107"/>
    <mergeCell ref="C104:C107"/>
    <mergeCell ref="D104:D107"/>
    <mergeCell ref="F96:F97"/>
    <mergeCell ref="G96:G97"/>
    <mergeCell ref="E113:E115"/>
    <mergeCell ref="F113:F115"/>
    <mergeCell ref="E108:E112"/>
    <mergeCell ref="F108:F112"/>
    <mergeCell ref="G104:G107"/>
    <mergeCell ref="E104:E107"/>
    <mergeCell ref="G108:G112"/>
    <mergeCell ref="M86:M90"/>
    <mergeCell ref="N86:N90"/>
    <mergeCell ref="I104:I107"/>
    <mergeCell ref="M104:M107"/>
    <mergeCell ref="N104:N107"/>
    <mergeCell ref="I98:I99"/>
    <mergeCell ref="M98:M99"/>
    <mergeCell ref="N98:N99"/>
    <mergeCell ref="I100:I103"/>
    <mergeCell ref="M100:M103"/>
    <mergeCell ref="C108:C112"/>
    <mergeCell ref="D108:D112"/>
    <mergeCell ref="E116:E118"/>
    <mergeCell ref="F116:F118"/>
    <mergeCell ref="C113:C115"/>
    <mergeCell ref="N96:N97"/>
    <mergeCell ref="N100:N103"/>
    <mergeCell ref="C98:C99"/>
    <mergeCell ref="D98:D99"/>
    <mergeCell ref="E100:E103"/>
    <mergeCell ref="H104:H107"/>
    <mergeCell ref="H98:H99"/>
    <mergeCell ref="F100:F103"/>
    <mergeCell ref="G100:G103"/>
    <mergeCell ref="E119:E123"/>
    <mergeCell ref="F119:F123"/>
    <mergeCell ref="E98:E99"/>
    <mergeCell ref="G98:G99"/>
    <mergeCell ref="N124:N128"/>
    <mergeCell ref="H100:H103"/>
    <mergeCell ref="N119:N123"/>
    <mergeCell ref="N116:N118"/>
    <mergeCell ref="H116:H118"/>
    <mergeCell ref="H119:H123"/>
    <mergeCell ref="I119:I123"/>
    <mergeCell ref="I116:I118"/>
    <mergeCell ref="M119:M123"/>
    <mergeCell ref="H124:H128"/>
    <mergeCell ref="G116:G118"/>
    <mergeCell ref="I113:I115"/>
    <mergeCell ref="N113:N115"/>
    <mergeCell ref="H108:H112"/>
    <mergeCell ref="G113:G115"/>
    <mergeCell ref="M108:M112"/>
    <mergeCell ref="N108:N112"/>
    <mergeCell ref="I108:I112"/>
    <mergeCell ref="M113:M115"/>
    <mergeCell ref="H113:H115"/>
    <mergeCell ref="A119:A123"/>
    <mergeCell ref="M116:M118"/>
    <mergeCell ref="A116:A118"/>
    <mergeCell ref="B116:B118"/>
    <mergeCell ref="C116:C118"/>
    <mergeCell ref="D116:D118"/>
    <mergeCell ref="G119:G123"/>
    <mergeCell ref="B119:B123"/>
    <mergeCell ref="C119:C123"/>
    <mergeCell ref="D119:D123"/>
    <mergeCell ref="H138:H141"/>
    <mergeCell ref="G129:G132"/>
    <mergeCell ref="H129:H132"/>
    <mergeCell ref="I124:I128"/>
    <mergeCell ref="G124:G128"/>
    <mergeCell ref="F124:F128"/>
    <mergeCell ref="A124:A128"/>
    <mergeCell ref="B124:B128"/>
    <mergeCell ref="C124:C128"/>
    <mergeCell ref="D124:D128"/>
    <mergeCell ref="F138:F141"/>
    <mergeCell ref="G138:G141"/>
    <mergeCell ref="F133:F137"/>
    <mergeCell ref="G133:G137"/>
    <mergeCell ref="E129:E132"/>
    <mergeCell ref="N129:N132"/>
    <mergeCell ref="I138:I141"/>
    <mergeCell ref="D133:D137"/>
    <mergeCell ref="E133:E137"/>
    <mergeCell ref="I133:I137"/>
    <mergeCell ref="N133:N137"/>
    <mergeCell ref="M138:M141"/>
    <mergeCell ref="M156:M160"/>
    <mergeCell ref="I152:I155"/>
    <mergeCell ref="M124:M128"/>
    <mergeCell ref="D138:D141"/>
    <mergeCell ref="E124:E128"/>
    <mergeCell ref="N138:N141"/>
    <mergeCell ref="M129:M132"/>
    <mergeCell ref="M133:M137"/>
    <mergeCell ref="H133:H137"/>
    <mergeCell ref="E138:E141"/>
    <mergeCell ref="H152:H155"/>
    <mergeCell ref="E152:E155"/>
    <mergeCell ref="D142:D146"/>
    <mergeCell ref="E147:E151"/>
    <mergeCell ref="F142:F146"/>
    <mergeCell ref="N156:N160"/>
    <mergeCell ref="N152:N155"/>
    <mergeCell ref="G156:G160"/>
    <mergeCell ref="H156:H160"/>
    <mergeCell ref="I156:I160"/>
    <mergeCell ref="G147:G151"/>
    <mergeCell ref="E142:E146"/>
    <mergeCell ref="H142:H146"/>
    <mergeCell ref="F147:F151"/>
    <mergeCell ref="G142:G146"/>
    <mergeCell ref="H147:H151"/>
    <mergeCell ref="E161:E165"/>
    <mergeCell ref="H161:H165"/>
    <mergeCell ref="F161:F165"/>
    <mergeCell ref="G161:G165"/>
    <mergeCell ref="N147:N151"/>
    <mergeCell ref="I142:I146"/>
    <mergeCell ref="I147:I151"/>
    <mergeCell ref="N142:N146"/>
    <mergeCell ref="M142:M146"/>
    <mergeCell ref="M147:M151"/>
    <mergeCell ref="D147:D151"/>
    <mergeCell ref="A152:A155"/>
    <mergeCell ref="A147:A151"/>
    <mergeCell ref="D152:D155"/>
    <mergeCell ref="B147:B151"/>
    <mergeCell ref="B152:B155"/>
    <mergeCell ref="C152:C155"/>
    <mergeCell ref="A138:A141"/>
    <mergeCell ref="B138:B141"/>
    <mergeCell ref="A142:A146"/>
    <mergeCell ref="B142:B146"/>
    <mergeCell ref="C142:C146"/>
    <mergeCell ref="C147:C151"/>
    <mergeCell ref="C138:C141"/>
    <mergeCell ref="A171:A174"/>
    <mergeCell ref="B171:B174"/>
    <mergeCell ref="C171:C174"/>
    <mergeCell ref="D171:D174"/>
    <mergeCell ref="E156:E160"/>
    <mergeCell ref="F156:F160"/>
    <mergeCell ref="D156:D160"/>
    <mergeCell ref="A156:A160"/>
    <mergeCell ref="B156:B160"/>
    <mergeCell ref="C156:C160"/>
    <mergeCell ref="F171:F174"/>
    <mergeCell ref="G171:G174"/>
    <mergeCell ref="I171:I174"/>
    <mergeCell ref="E175:E178"/>
    <mergeCell ref="F175:F178"/>
    <mergeCell ref="G175:G178"/>
    <mergeCell ref="H175:H178"/>
    <mergeCell ref="I175:I178"/>
    <mergeCell ref="A161:A165"/>
    <mergeCell ref="B161:B165"/>
    <mergeCell ref="A166:A170"/>
    <mergeCell ref="B166:B170"/>
    <mergeCell ref="C166:C170"/>
    <mergeCell ref="D166:D170"/>
    <mergeCell ref="C161:C165"/>
    <mergeCell ref="D161:D165"/>
    <mergeCell ref="I161:I165"/>
    <mergeCell ref="G166:G170"/>
    <mergeCell ref="H166:H170"/>
    <mergeCell ref="H171:H174"/>
    <mergeCell ref="I166:I170"/>
    <mergeCell ref="N179:N182"/>
    <mergeCell ref="M161:M165"/>
    <mergeCell ref="M171:M174"/>
    <mergeCell ref="N161:N165"/>
    <mergeCell ref="N166:N170"/>
    <mergeCell ref="N175:N178"/>
    <mergeCell ref="N171:N174"/>
    <mergeCell ref="M166:M170"/>
    <mergeCell ref="M175:M178"/>
    <mergeCell ref="I193:I196"/>
    <mergeCell ref="F183:F187"/>
    <mergeCell ref="D183:D187"/>
    <mergeCell ref="E183:E187"/>
    <mergeCell ref="F166:F170"/>
    <mergeCell ref="C179:C182"/>
    <mergeCell ref="D179:D182"/>
    <mergeCell ref="E179:E182"/>
    <mergeCell ref="E171:E174"/>
    <mergeCell ref="E166:E170"/>
    <mergeCell ref="N193:N196"/>
    <mergeCell ref="N188:N192"/>
    <mergeCell ref="A193:A196"/>
    <mergeCell ref="B193:B196"/>
    <mergeCell ref="C193:C196"/>
    <mergeCell ref="D193:D196"/>
    <mergeCell ref="E193:E196"/>
    <mergeCell ref="D188:D192"/>
    <mergeCell ref="M193:M196"/>
    <mergeCell ref="C188:C192"/>
    <mergeCell ref="M183:M187"/>
    <mergeCell ref="G183:G187"/>
    <mergeCell ref="H183:H187"/>
    <mergeCell ref="H188:H192"/>
    <mergeCell ref="I183:I187"/>
    <mergeCell ref="A175:A178"/>
    <mergeCell ref="B175:B178"/>
    <mergeCell ref="C175:C178"/>
    <mergeCell ref="D175:D178"/>
    <mergeCell ref="I179:I182"/>
    <mergeCell ref="N183:N187"/>
    <mergeCell ref="A179:A182"/>
    <mergeCell ref="B179:B182"/>
    <mergeCell ref="M179:M182"/>
    <mergeCell ref="A183:A187"/>
    <mergeCell ref="B183:B187"/>
    <mergeCell ref="C183:C187"/>
    <mergeCell ref="F179:F182"/>
    <mergeCell ref="G179:G182"/>
    <mergeCell ref="H179:H182"/>
    <mergeCell ref="A201:A204"/>
    <mergeCell ref="B201:B204"/>
    <mergeCell ref="C201:C204"/>
    <mergeCell ref="D201:D204"/>
    <mergeCell ref="C197:C200"/>
    <mergeCell ref="D197:D200"/>
    <mergeCell ref="F193:F196"/>
    <mergeCell ref="G193:G196"/>
    <mergeCell ref="H193:H196"/>
    <mergeCell ref="A197:A200"/>
    <mergeCell ref="B197:B200"/>
    <mergeCell ref="E188:E192"/>
    <mergeCell ref="B188:B192"/>
    <mergeCell ref="A215:A221"/>
    <mergeCell ref="B215:B221"/>
    <mergeCell ref="A205:A208"/>
    <mergeCell ref="B205:B208"/>
    <mergeCell ref="A188:A192"/>
    <mergeCell ref="M188:M192"/>
    <mergeCell ref="I197:I200"/>
    <mergeCell ref="F188:F192"/>
    <mergeCell ref="G188:G192"/>
    <mergeCell ref="I188:I192"/>
    <mergeCell ref="N197:N200"/>
    <mergeCell ref="N201:N204"/>
    <mergeCell ref="N209:N214"/>
    <mergeCell ref="N205:N208"/>
    <mergeCell ref="M215:M221"/>
    <mergeCell ref="M205:M208"/>
    <mergeCell ref="M197:M200"/>
    <mergeCell ref="E201:E204"/>
    <mergeCell ref="E197:E200"/>
    <mergeCell ref="H197:H200"/>
    <mergeCell ref="F197:F200"/>
    <mergeCell ref="F205:F208"/>
    <mergeCell ref="G205:G208"/>
    <mergeCell ref="E205:E208"/>
    <mergeCell ref="F201:F204"/>
    <mergeCell ref="G197:G200"/>
    <mergeCell ref="I201:I204"/>
    <mergeCell ref="I215:I221"/>
    <mergeCell ref="I205:I208"/>
    <mergeCell ref="H215:H221"/>
    <mergeCell ref="M201:M204"/>
    <mergeCell ref="F209:F214"/>
    <mergeCell ref="E239:E242"/>
    <mergeCell ref="I209:I214"/>
    <mergeCell ref="M209:M214"/>
    <mergeCell ref="G201:G204"/>
    <mergeCell ref="C205:C208"/>
    <mergeCell ref="N215:N221"/>
    <mergeCell ref="H201:H204"/>
    <mergeCell ref="H205:H208"/>
    <mergeCell ref="G209:G214"/>
    <mergeCell ref="H209:H214"/>
    <mergeCell ref="A209:A214"/>
    <mergeCell ref="B209:B214"/>
    <mergeCell ref="C209:C214"/>
    <mergeCell ref="D209:D214"/>
    <mergeCell ref="E222:E228"/>
    <mergeCell ref="C215:C221"/>
    <mergeCell ref="A222:A228"/>
    <mergeCell ref="D215:D221"/>
    <mergeCell ref="E215:E221"/>
    <mergeCell ref="E209:E214"/>
    <mergeCell ref="M234:M238"/>
    <mergeCell ref="F234:F238"/>
    <mergeCell ref="H222:H228"/>
    <mergeCell ref="H229:H233"/>
    <mergeCell ref="I222:I228"/>
    <mergeCell ref="H234:H238"/>
    <mergeCell ref="F222:F228"/>
    <mergeCell ref="I229:I233"/>
    <mergeCell ref="G222:G228"/>
    <mergeCell ref="D205:D208"/>
    <mergeCell ref="N222:N228"/>
    <mergeCell ref="M229:M233"/>
    <mergeCell ref="F229:F233"/>
    <mergeCell ref="G229:G233"/>
    <mergeCell ref="E229:E233"/>
    <mergeCell ref="M222:M228"/>
    <mergeCell ref="F215:F221"/>
    <mergeCell ref="G215:G221"/>
    <mergeCell ref="D229:D233"/>
    <mergeCell ref="N243:N248"/>
    <mergeCell ref="M239:M242"/>
    <mergeCell ref="I239:I242"/>
    <mergeCell ref="B262:B266"/>
    <mergeCell ref="C257:C261"/>
    <mergeCell ref="D257:D261"/>
    <mergeCell ref="C262:C266"/>
    <mergeCell ref="D262:D266"/>
    <mergeCell ref="N239:N242"/>
    <mergeCell ref="H239:H242"/>
    <mergeCell ref="B222:B228"/>
    <mergeCell ref="C222:C228"/>
    <mergeCell ref="D222:D228"/>
    <mergeCell ref="B243:B248"/>
    <mergeCell ref="C243:C248"/>
    <mergeCell ref="D243:D248"/>
    <mergeCell ref="B229:B233"/>
    <mergeCell ref="C229:C233"/>
    <mergeCell ref="B234:B238"/>
    <mergeCell ref="C234:C238"/>
    <mergeCell ref="A267:A270"/>
    <mergeCell ref="B267:B270"/>
    <mergeCell ref="I249:I251"/>
    <mergeCell ref="G257:G261"/>
    <mergeCell ref="F249:F251"/>
    <mergeCell ref="G249:G251"/>
    <mergeCell ref="F252:F256"/>
    <mergeCell ref="G252:G256"/>
    <mergeCell ref="B257:B261"/>
    <mergeCell ref="A262:A266"/>
    <mergeCell ref="N234:N238"/>
    <mergeCell ref="N229:N233"/>
    <mergeCell ref="A239:A242"/>
    <mergeCell ref="B239:B242"/>
    <mergeCell ref="F239:F242"/>
    <mergeCell ref="G239:G242"/>
    <mergeCell ref="C239:C242"/>
    <mergeCell ref="D239:D242"/>
    <mergeCell ref="A234:A238"/>
    <mergeCell ref="E234:E238"/>
    <mergeCell ref="A243:A248"/>
    <mergeCell ref="A229:A233"/>
    <mergeCell ref="I243:I248"/>
    <mergeCell ref="M243:M248"/>
    <mergeCell ref="F243:F248"/>
    <mergeCell ref="A257:A261"/>
    <mergeCell ref="E243:E248"/>
    <mergeCell ref="G234:G238"/>
    <mergeCell ref="D234:D238"/>
    <mergeCell ref="I234:I238"/>
    <mergeCell ref="I252:I256"/>
    <mergeCell ref="M252:M256"/>
    <mergeCell ref="H252:H256"/>
    <mergeCell ref="G243:G248"/>
    <mergeCell ref="H243:H248"/>
    <mergeCell ref="H249:H251"/>
    <mergeCell ref="A249:A251"/>
    <mergeCell ref="B249:B251"/>
    <mergeCell ref="C249:C251"/>
    <mergeCell ref="D249:D251"/>
    <mergeCell ref="H257:H261"/>
    <mergeCell ref="A252:A256"/>
    <mergeCell ref="B252:B256"/>
    <mergeCell ref="C252:C256"/>
    <mergeCell ref="D252:D256"/>
    <mergeCell ref="E252:E256"/>
    <mergeCell ref="E249:E251"/>
    <mergeCell ref="N252:N256"/>
    <mergeCell ref="N249:N251"/>
    <mergeCell ref="M267:M270"/>
    <mergeCell ref="I267:I270"/>
    <mergeCell ref="I262:I266"/>
    <mergeCell ref="N262:N266"/>
    <mergeCell ref="I257:I261"/>
    <mergeCell ref="M257:M261"/>
    <mergeCell ref="M249:M251"/>
    <mergeCell ref="N257:N261"/>
    <mergeCell ref="G267:G270"/>
    <mergeCell ref="H267:H270"/>
    <mergeCell ref="E262:E266"/>
    <mergeCell ref="F262:F266"/>
    <mergeCell ref="G262:G266"/>
    <mergeCell ref="H262:H266"/>
    <mergeCell ref="M262:M266"/>
    <mergeCell ref="E257:E261"/>
    <mergeCell ref="F257:F261"/>
    <mergeCell ref="M276:M280"/>
    <mergeCell ref="I271:I275"/>
    <mergeCell ref="M271:M275"/>
    <mergeCell ref="G271:G275"/>
    <mergeCell ref="G276:G280"/>
    <mergeCell ref="H271:H275"/>
    <mergeCell ref="H281:H284"/>
    <mergeCell ref="H276:H280"/>
    <mergeCell ref="N289:N292"/>
    <mergeCell ref="M281:M284"/>
    <mergeCell ref="M285:M288"/>
    <mergeCell ref="N285:N288"/>
    <mergeCell ref="N276:N277"/>
    <mergeCell ref="I276:I280"/>
    <mergeCell ref="I289:I292"/>
    <mergeCell ref="M289:M292"/>
    <mergeCell ref="D271:D275"/>
    <mergeCell ref="D276:D280"/>
    <mergeCell ref="C267:C270"/>
    <mergeCell ref="D267:D270"/>
    <mergeCell ref="E267:E270"/>
    <mergeCell ref="F267:F270"/>
    <mergeCell ref="F271:F275"/>
    <mergeCell ref="C271:C275"/>
    <mergeCell ref="E271:E275"/>
    <mergeCell ref="B276:B280"/>
    <mergeCell ref="C276:C280"/>
    <mergeCell ref="C281:C284"/>
    <mergeCell ref="A276:A280"/>
    <mergeCell ref="A271:A275"/>
    <mergeCell ref="B271:B275"/>
    <mergeCell ref="H298:H301"/>
    <mergeCell ref="I281:I284"/>
    <mergeCell ref="F298:F301"/>
    <mergeCell ref="I298:I301"/>
    <mergeCell ref="G285:G288"/>
    <mergeCell ref="H285:H288"/>
    <mergeCell ref="H289:H292"/>
    <mergeCell ref="G298:G301"/>
    <mergeCell ref="F281:F284"/>
    <mergeCell ref="G281:G284"/>
    <mergeCell ref="F289:F292"/>
    <mergeCell ref="E276:E280"/>
    <mergeCell ref="E285:E288"/>
    <mergeCell ref="E281:E284"/>
    <mergeCell ref="F276:F280"/>
    <mergeCell ref="F285:F288"/>
    <mergeCell ref="A285:A288"/>
    <mergeCell ref="B285:B288"/>
    <mergeCell ref="C285:C288"/>
    <mergeCell ref="D285:D288"/>
    <mergeCell ref="D281:D284"/>
    <mergeCell ref="E289:E292"/>
    <mergeCell ref="A281:A284"/>
    <mergeCell ref="B281:B284"/>
    <mergeCell ref="A289:A292"/>
    <mergeCell ref="H302:H306"/>
    <mergeCell ref="B289:B292"/>
    <mergeCell ref="C289:C292"/>
    <mergeCell ref="D289:D292"/>
    <mergeCell ref="C293:C297"/>
    <mergeCell ref="D293:D297"/>
    <mergeCell ref="C298:C301"/>
    <mergeCell ref="D298:D301"/>
    <mergeCell ref="E298:E301"/>
    <mergeCell ref="M298:M301"/>
    <mergeCell ref="I285:I288"/>
    <mergeCell ref="E302:E306"/>
    <mergeCell ref="F302:F306"/>
    <mergeCell ref="G302:G306"/>
    <mergeCell ref="I293:I297"/>
    <mergeCell ref="M293:M297"/>
    <mergeCell ref="M302:M306"/>
    <mergeCell ref="I302:I306"/>
    <mergeCell ref="G289:G292"/>
    <mergeCell ref="D307:D310"/>
    <mergeCell ref="E307:E310"/>
    <mergeCell ref="N307:N310"/>
    <mergeCell ref="G307:G310"/>
    <mergeCell ref="H307:H310"/>
    <mergeCell ref="C307:C310"/>
    <mergeCell ref="I307:I310"/>
    <mergeCell ref="G325:G327"/>
    <mergeCell ref="G293:G297"/>
    <mergeCell ref="H293:H297"/>
    <mergeCell ref="E293:E297"/>
    <mergeCell ref="F293:F297"/>
    <mergeCell ref="E315:E319"/>
    <mergeCell ref="F315:F319"/>
    <mergeCell ref="F307:F310"/>
    <mergeCell ref="H325:H327"/>
    <mergeCell ref="F320:F324"/>
    <mergeCell ref="N325:N327"/>
    <mergeCell ref="I325:I327"/>
    <mergeCell ref="G315:G319"/>
    <mergeCell ref="N315:N319"/>
    <mergeCell ref="I320:I324"/>
    <mergeCell ref="M320:M324"/>
    <mergeCell ref="H320:H324"/>
    <mergeCell ref="N320:N324"/>
    <mergeCell ref="M325:M327"/>
    <mergeCell ref="M315:M319"/>
    <mergeCell ref="A320:A324"/>
    <mergeCell ref="A315:A319"/>
    <mergeCell ref="B315:B319"/>
    <mergeCell ref="A311:A314"/>
    <mergeCell ref="B311:B314"/>
    <mergeCell ref="C311:C314"/>
    <mergeCell ref="C315:C319"/>
    <mergeCell ref="D315:D319"/>
    <mergeCell ref="B320:B324"/>
    <mergeCell ref="C320:C324"/>
    <mergeCell ref="D320:D324"/>
    <mergeCell ref="N298:N301"/>
    <mergeCell ref="N293:N297"/>
    <mergeCell ref="N302:N306"/>
    <mergeCell ref="E311:E314"/>
    <mergeCell ref="F311:F314"/>
    <mergeCell ref="D311:D314"/>
    <mergeCell ref="A293:A297"/>
    <mergeCell ref="B293:B297"/>
    <mergeCell ref="A307:A310"/>
    <mergeCell ref="B307:B310"/>
    <mergeCell ref="A298:A301"/>
    <mergeCell ref="B298:B301"/>
    <mergeCell ref="A302:A306"/>
    <mergeCell ref="B302:B306"/>
    <mergeCell ref="I311:I314"/>
    <mergeCell ref="H311:H314"/>
    <mergeCell ref="G311:G314"/>
    <mergeCell ref="I315:I319"/>
    <mergeCell ref="H328:H331"/>
    <mergeCell ref="C302:C306"/>
    <mergeCell ref="D302:D306"/>
    <mergeCell ref="E328:E331"/>
    <mergeCell ref="D328:D331"/>
    <mergeCell ref="E320:E324"/>
    <mergeCell ref="G320:G324"/>
    <mergeCell ref="F325:F327"/>
    <mergeCell ref="C328:C331"/>
    <mergeCell ref="M307:M310"/>
    <mergeCell ref="E325:E327"/>
    <mergeCell ref="F328:F331"/>
    <mergeCell ref="M328:M331"/>
    <mergeCell ref="I328:I331"/>
    <mergeCell ref="M311:M314"/>
    <mergeCell ref="H315:H319"/>
    <mergeCell ref="A339:A342"/>
    <mergeCell ref="B339:B342"/>
    <mergeCell ref="C339:C342"/>
    <mergeCell ref="A335:A338"/>
    <mergeCell ref="B335:B338"/>
    <mergeCell ref="C335:C338"/>
    <mergeCell ref="N328:N331"/>
    <mergeCell ref="M332:M334"/>
    <mergeCell ref="M339:M342"/>
    <mergeCell ref="N339:N342"/>
    <mergeCell ref="M335:M338"/>
    <mergeCell ref="G328:G331"/>
    <mergeCell ref="A325:A327"/>
    <mergeCell ref="B325:B327"/>
    <mergeCell ref="C325:C327"/>
    <mergeCell ref="D325:D327"/>
    <mergeCell ref="G335:G338"/>
    <mergeCell ref="I339:I342"/>
    <mergeCell ref="D332:D334"/>
    <mergeCell ref="D339:D342"/>
    <mergeCell ref="B332:B334"/>
    <mergeCell ref="C332:C334"/>
    <mergeCell ref="G332:G334"/>
    <mergeCell ref="H332:H334"/>
    <mergeCell ref="H335:H338"/>
    <mergeCell ref="I335:I338"/>
    <mergeCell ref="E339:E342"/>
    <mergeCell ref="F339:F342"/>
    <mergeCell ref="G339:G342"/>
    <mergeCell ref="H339:H342"/>
    <mergeCell ref="F335:F338"/>
    <mergeCell ref="E335:E338"/>
    <mergeCell ref="F348:F352"/>
    <mergeCell ref="G357:G363"/>
    <mergeCell ref="A328:A331"/>
    <mergeCell ref="B328:B331"/>
    <mergeCell ref="A348:A352"/>
    <mergeCell ref="N378:N383"/>
    <mergeCell ref="E343:E347"/>
    <mergeCell ref="F343:F347"/>
    <mergeCell ref="E332:E334"/>
    <mergeCell ref="F332:F334"/>
    <mergeCell ref="N332:N334"/>
    <mergeCell ref="I332:I334"/>
    <mergeCell ref="N353:N356"/>
    <mergeCell ref="I364:I369"/>
    <mergeCell ref="M364:M369"/>
    <mergeCell ref="C343:C347"/>
    <mergeCell ref="D343:D347"/>
    <mergeCell ref="D348:D352"/>
    <mergeCell ref="E353:E356"/>
    <mergeCell ref="E348:E352"/>
    <mergeCell ref="G370:G377"/>
    <mergeCell ref="B348:B352"/>
    <mergeCell ref="C348:C352"/>
    <mergeCell ref="A332:A334"/>
    <mergeCell ref="M343:M347"/>
    <mergeCell ref="I343:I347"/>
    <mergeCell ref="M348:M352"/>
    <mergeCell ref="D335:D338"/>
    <mergeCell ref="A343:A347"/>
    <mergeCell ref="B343:B347"/>
    <mergeCell ref="G348:G352"/>
    <mergeCell ref="H343:H347"/>
    <mergeCell ref="H348:H352"/>
    <mergeCell ref="G343:G347"/>
    <mergeCell ref="G353:G356"/>
    <mergeCell ref="H353:H356"/>
    <mergeCell ref="M378:M383"/>
    <mergeCell ref="H357:H363"/>
    <mergeCell ref="M357:M363"/>
    <mergeCell ref="N357:N363"/>
    <mergeCell ref="H378:H383"/>
    <mergeCell ref="H370:H377"/>
    <mergeCell ref="N348:N352"/>
    <mergeCell ref="N335:N338"/>
    <mergeCell ref="N364:N369"/>
    <mergeCell ref="I370:I377"/>
    <mergeCell ref="I348:I352"/>
    <mergeCell ref="I353:I356"/>
    <mergeCell ref="M353:M356"/>
    <mergeCell ref="N370:N377"/>
    <mergeCell ref="N343:N347"/>
    <mergeCell ref="I357:I363"/>
    <mergeCell ref="A353:A356"/>
    <mergeCell ref="B353:B356"/>
    <mergeCell ref="C353:C356"/>
    <mergeCell ref="D353:D356"/>
    <mergeCell ref="A357:A363"/>
    <mergeCell ref="B357:B363"/>
    <mergeCell ref="C357:C363"/>
    <mergeCell ref="D357:D363"/>
    <mergeCell ref="B387:B388"/>
    <mergeCell ref="B378:B383"/>
    <mergeCell ref="C378:C383"/>
    <mergeCell ref="D384:D386"/>
    <mergeCell ref="B364:B369"/>
    <mergeCell ref="A370:A377"/>
    <mergeCell ref="B370:B377"/>
    <mergeCell ref="C370:C377"/>
    <mergeCell ref="A384:A386"/>
    <mergeCell ref="B384:B386"/>
    <mergeCell ref="C384:C386"/>
    <mergeCell ref="A364:A369"/>
    <mergeCell ref="A378:A383"/>
    <mergeCell ref="D370:D377"/>
    <mergeCell ref="I384:I386"/>
    <mergeCell ref="I378:I383"/>
    <mergeCell ref="B389:B391"/>
    <mergeCell ref="C389:C391"/>
    <mergeCell ref="D389:D391"/>
    <mergeCell ref="C387:C388"/>
    <mergeCell ref="D387:D388"/>
    <mergeCell ref="E387:E388"/>
    <mergeCell ref="F387:F388"/>
    <mergeCell ref="F378:F383"/>
    <mergeCell ref="E370:E377"/>
    <mergeCell ref="C364:C369"/>
    <mergeCell ref="D364:D369"/>
    <mergeCell ref="E364:E369"/>
    <mergeCell ref="D378:D383"/>
    <mergeCell ref="F353:F356"/>
    <mergeCell ref="E357:E363"/>
    <mergeCell ref="F357:F363"/>
    <mergeCell ref="F370:F377"/>
    <mergeCell ref="B392:B395"/>
    <mergeCell ref="C392:C395"/>
    <mergeCell ref="M384:M386"/>
    <mergeCell ref="M370:M377"/>
    <mergeCell ref="F364:F369"/>
    <mergeCell ref="H364:H369"/>
    <mergeCell ref="G364:G369"/>
    <mergeCell ref="H384:H386"/>
    <mergeCell ref="G378:G383"/>
    <mergeCell ref="E378:E383"/>
    <mergeCell ref="A387:A388"/>
    <mergeCell ref="G396:G399"/>
    <mergeCell ref="H396:H399"/>
    <mergeCell ref="A389:A391"/>
    <mergeCell ref="D392:D395"/>
    <mergeCell ref="E392:E395"/>
    <mergeCell ref="H392:H395"/>
    <mergeCell ref="F392:F395"/>
    <mergeCell ref="A396:A399"/>
    <mergeCell ref="B396:B399"/>
    <mergeCell ref="N392:N395"/>
    <mergeCell ref="I389:I391"/>
    <mergeCell ref="F403:F406"/>
    <mergeCell ref="G403:G406"/>
    <mergeCell ref="N396:N399"/>
    <mergeCell ref="M392:M395"/>
    <mergeCell ref="N403:N406"/>
    <mergeCell ref="I396:I399"/>
    <mergeCell ref="G392:G395"/>
    <mergeCell ref="F389:F391"/>
    <mergeCell ref="F412:F416"/>
    <mergeCell ref="I392:I395"/>
    <mergeCell ref="A412:A416"/>
    <mergeCell ref="B412:B416"/>
    <mergeCell ref="E412:E416"/>
    <mergeCell ref="C412:C416"/>
    <mergeCell ref="D412:D416"/>
    <mergeCell ref="C396:C399"/>
    <mergeCell ref="D396:D399"/>
    <mergeCell ref="A392:A395"/>
    <mergeCell ref="N387:N388"/>
    <mergeCell ref="I400:I402"/>
    <mergeCell ref="N389:N391"/>
    <mergeCell ref="G412:G416"/>
    <mergeCell ref="A407:A411"/>
    <mergeCell ref="E384:E386"/>
    <mergeCell ref="M396:M399"/>
    <mergeCell ref="G384:G386"/>
    <mergeCell ref="H389:H391"/>
    <mergeCell ref="G387:G388"/>
    <mergeCell ref="F384:F386"/>
    <mergeCell ref="M389:M391"/>
    <mergeCell ref="E400:E402"/>
    <mergeCell ref="F400:F402"/>
    <mergeCell ref="E396:E399"/>
    <mergeCell ref="F396:F399"/>
    <mergeCell ref="H387:H388"/>
    <mergeCell ref="I387:I388"/>
    <mergeCell ref="E389:E391"/>
    <mergeCell ref="G389:G391"/>
    <mergeCell ref="N407:N411"/>
    <mergeCell ref="H400:H402"/>
    <mergeCell ref="A400:A402"/>
    <mergeCell ref="B400:B402"/>
    <mergeCell ref="C400:C402"/>
    <mergeCell ref="D400:D402"/>
    <mergeCell ref="A403:A406"/>
    <mergeCell ref="B403:B406"/>
    <mergeCell ref="C403:C406"/>
    <mergeCell ref="B407:B411"/>
    <mergeCell ref="H412:H416"/>
    <mergeCell ref="I412:I416"/>
    <mergeCell ref="M403:M406"/>
    <mergeCell ref="H403:H406"/>
    <mergeCell ref="I403:I406"/>
    <mergeCell ref="M407:M411"/>
    <mergeCell ref="I407:I411"/>
    <mergeCell ref="G407:G411"/>
    <mergeCell ref="H407:H411"/>
    <mergeCell ref="C407:C411"/>
    <mergeCell ref="D407:D411"/>
    <mergeCell ref="E407:E411"/>
    <mergeCell ref="F407:F411"/>
    <mergeCell ref="I72:I74"/>
    <mergeCell ref="G400:G402"/>
    <mergeCell ref="N44:N48"/>
    <mergeCell ref="E65:E67"/>
    <mergeCell ref="F65:F67"/>
    <mergeCell ref="G65:G67"/>
    <mergeCell ref="H65:H67"/>
    <mergeCell ref="G91:G95"/>
    <mergeCell ref="E86:E90"/>
    <mergeCell ref="N384:N386"/>
    <mergeCell ref="E403:E406"/>
    <mergeCell ref="M400:M402"/>
    <mergeCell ref="N400:N402"/>
    <mergeCell ref="M412:M416"/>
    <mergeCell ref="N412:N416"/>
    <mergeCell ref="C91:C95"/>
    <mergeCell ref="D91:D95"/>
    <mergeCell ref="E91:E95"/>
    <mergeCell ref="F91:F95"/>
    <mergeCell ref="D403:D406"/>
    <mergeCell ref="I65:I67"/>
    <mergeCell ref="F57:F61"/>
    <mergeCell ref="G57:G61"/>
    <mergeCell ref="N53:N56"/>
    <mergeCell ref="M62:M64"/>
    <mergeCell ref="I62:I64"/>
    <mergeCell ref="N65:N67"/>
    <mergeCell ref="M65:M67"/>
    <mergeCell ref="G62:G64"/>
    <mergeCell ref="F62:F64"/>
    <mergeCell ref="Z100:Z103"/>
    <mergeCell ref="N57:N61"/>
    <mergeCell ref="I49:I52"/>
    <mergeCell ref="I37:I40"/>
    <mergeCell ref="H57:H61"/>
    <mergeCell ref="I53:I56"/>
    <mergeCell ref="N49:N52"/>
    <mergeCell ref="M49:M52"/>
    <mergeCell ref="M53:M56"/>
    <mergeCell ref="N41:N43"/>
    <mergeCell ref="Z142:Z146"/>
    <mergeCell ref="G49:G52"/>
    <mergeCell ref="B72:B74"/>
    <mergeCell ref="C68:C71"/>
    <mergeCell ref="Z116:Z118"/>
    <mergeCell ref="Z72:Z74"/>
    <mergeCell ref="Z96:Z97"/>
    <mergeCell ref="N62:N64"/>
    <mergeCell ref="H62:H64"/>
    <mergeCell ref="G75:G80"/>
    <mergeCell ref="A62:A64"/>
    <mergeCell ref="B62:B64"/>
    <mergeCell ref="C62:C64"/>
    <mergeCell ref="D68:D71"/>
    <mergeCell ref="A68:A71"/>
    <mergeCell ref="B68:B71"/>
    <mergeCell ref="D62:D64"/>
    <mergeCell ref="A72:A74"/>
    <mergeCell ref="M152:M155"/>
    <mergeCell ref="F152:F155"/>
    <mergeCell ref="G152:G155"/>
    <mergeCell ref="A129:A132"/>
    <mergeCell ref="B129:B132"/>
    <mergeCell ref="C129:C132"/>
    <mergeCell ref="D129:D132"/>
    <mergeCell ref="A133:A137"/>
    <mergeCell ref="B133:B137"/>
    <mergeCell ref="F129:F132"/>
    <mergeCell ref="I129:I132"/>
    <mergeCell ref="W22:W23"/>
    <mergeCell ref="Q22:Q23"/>
    <mergeCell ref="P22:P23"/>
    <mergeCell ref="V22:V23"/>
    <mergeCell ref="R22:R23"/>
    <mergeCell ref="M33:M36"/>
    <mergeCell ref="N33:N36"/>
    <mergeCell ref="M44:M48"/>
    <mergeCell ref="Z188:Z192"/>
    <mergeCell ref="Z179:Z182"/>
    <mergeCell ref="Z156:Z160"/>
    <mergeCell ref="Z161:Z165"/>
    <mergeCell ref="Z166:Z170"/>
    <mergeCell ref="C133:C137"/>
    <mergeCell ref="Z147:Z151"/>
    <mergeCell ref="Z152:Z155"/>
    <mergeCell ref="Z133:Z137"/>
    <mergeCell ref="Z138:Z141"/>
    <mergeCell ref="Z33:Z36"/>
    <mergeCell ref="Z37:Z40"/>
    <mergeCell ref="Z41:Z43"/>
    <mergeCell ref="X22:X23"/>
    <mergeCell ref="Y22:Y23"/>
    <mergeCell ref="Z22:Z23"/>
    <mergeCell ref="Z26:Z29"/>
    <mergeCell ref="Z30:Z32"/>
    <mergeCell ref="Z53:Z56"/>
    <mergeCell ref="Z57:Z61"/>
    <mergeCell ref="Z75:Z80"/>
    <mergeCell ref="Z81:Z85"/>
    <mergeCell ref="Z108:Z112"/>
    <mergeCell ref="Z171:Z174"/>
    <mergeCell ref="Z113:Z115"/>
    <mergeCell ref="Z119:Z123"/>
    <mergeCell ref="Z124:Z128"/>
    <mergeCell ref="Z129:Z132"/>
    <mergeCell ref="Z44:Z48"/>
    <mergeCell ref="Z49:Z52"/>
    <mergeCell ref="AA37:AA40"/>
    <mergeCell ref="AA68:AA71"/>
    <mergeCell ref="Z62:Z64"/>
    <mergeCell ref="Z65:Z67"/>
    <mergeCell ref="Z68:Z71"/>
    <mergeCell ref="AA41:AA43"/>
    <mergeCell ref="AA44:AA48"/>
    <mergeCell ref="AA49:AA52"/>
    <mergeCell ref="AA22:AA23"/>
    <mergeCell ref="AA26:AA29"/>
    <mergeCell ref="AA30:AA32"/>
    <mergeCell ref="AA33:AA36"/>
    <mergeCell ref="Z104:Z107"/>
    <mergeCell ref="AA72:AA74"/>
    <mergeCell ref="AA75:AA80"/>
    <mergeCell ref="Z86:Z90"/>
    <mergeCell ref="Z91:Z95"/>
    <mergeCell ref="Z98:Z99"/>
    <mergeCell ref="Z201:Z204"/>
    <mergeCell ref="Z205:Z208"/>
    <mergeCell ref="AA175:AA178"/>
    <mergeCell ref="Z209:Z214"/>
    <mergeCell ref="AA201:AA204"/>
    <mergeCell ref="AA209:AA214"/>
    <mergeCell ref="Z197:Z200"/>
    <mergeCell ref="Z193:Z196"/>
    <mergeCell ref="Z175:Z178"/>
    <mergeCell ref="Z183:Z187"/>
    <mergeCell ref="AA147:AA151"/>
    <mergeCell ref="AA152:AA155"/>
    <mergeCell ref="Z267:Z270"/>
    <mergeCell ref="Z215:Z221"/>
    <mergeCell ref="AA249:AA251"/>
    <mergeCell ref="AA229:AA233"/>
    <mergeCell ref="AA161:AA165"/>
    <mergeCell ref="AA166:AA170"/>
    <mergeCell ref="Z243:Z248"/>
    <mergeCell ref="Z239:Z242"/>
    <mergeCell ref="Z262:Z266"/>
    <mergeCell ref="Z281:Z284"/>
    <mergeCell ref="Z328:Z331"/>
    <mergeCell ref="Z407:Z411"/>
    <mergeCell ref="Z315:Z319"/>
    <mergeCell ref="Z320:Z324"/>
    <mergeCell ref="Z325:Z327"/>
    <mergeCell ref="Z357:Z363"/>
    <mergeCell ref="Z348:Z352"/>
    <mergeCell ref="Z353:Z356"/>
    <mergeCell ref="AA193:AA196"/>
    <mergeCell ref="AA197:AA200"/>
    <mergeCell ref="Z234:Z238"/>
    <mergeCell ref="Z222:Z228"/>
    <mergeCell ref="AA234:AA238"/>
    <mergeCell ref="AA384:AA386"/>
    <mergeCell ref="AA370:AA377"/>
    <mergeCell ref="AA239:AA242"/>
    <mergeCell ref="AA243:AA248"/>
    <mergeCell ref="Z370:Z377"/>
    <mergeCell ref="Z311:Z314"/>
    <mergeCell ref="Z302:Z306"/>
    <mergeCell ref="Z249:Z251"/>
    <mergeCell ref="AA81:AA85"/>
    <mergeCell ref="AA91:AA95"/>
    <mergeCell ref="AA96:AA97"/>
    <mergeCell ref="AA215:AA221"/>
    <mergeCell ref="AA222:AA228"/>
    <mergeCell ref="AA205:AA208"/>
    <mergeCell ref="Z229:Z233"/>
    <mergeCell ref="Z271:Z275"/>
    <mergeCell ref="Z289:Z292"/>
    <mergeCell ref="Z276:Z280"/>
    <mergeCell ref="Z364:Z369"/>
    <mergeCell ref="Z332:Z334"/>
    <mergeCell ref="Z335:Z338"/>
    <mergeCell ref="Z339:Z342"/>
    <mergeCell ref="Z343:Z347"/>
    <mergeCell ref="Z285:Z288"/>
    <mergeCell ref="Z298:Z301"/>
    <mergeCell ref="AA53:AA56"/>
    <mergeCell ref="AA129:AA132"/>
    <mergeCell ref="AA133:AA137"/>
    <mergeCell ref="AA62:AA64"/>
    <mergeCell ref="AA65:AA67"/>
    <mergeCell ref="AA57:AA61"/>
    <mergeCell ref="AA104:AA107"/>
    <mergeCell ref="AA98:AA99"/>
    <mergeCell ref="AA100:AA103"/>
    <mergeCell ref="AA86:AA90"/>
    <mergeCell ref="AA400:AA402"/>
    <mergeCell ref="AA403:AA406"/>
    <mergeCell ref="AA289:AA292"/>
    <mergeCell ref="AA293:AA297"/>
    <mergeCell ref="AA298:AA301"/>
    <mergeCell ref="AA285:AA288"/>
    <mergeCell ref="AA396:AA399"/>
    <mergeCell ref="AA348:AA352"/>
    <mergeCell ref="AA378:AA383"/>
    <mergeCell ref="AA387:AA388"/>
    <mergeCell ref="AA389:AA391"/>
    <mergeCell ref="AA392:AA395"/>
    <mergeCell ref="AA257:AA261"/>
    <mergeCell ref="AA307:AA310"/>
    <mergeCell ref="AA252:AA256"/>
    <mergeCell ref="AA328:AA331"/>
    <mergeCell ref="AA332:AA334"/>
    <mergeCell ref="AA364:AA369"/>
    <mergeCell ref="AA357:AA363"/>
    <mergeCell ref="AA335:AA338"/>
    <mergeCell ref="Z252:Z256"/>
    <mergeCell ref="AB343:AB347"/>
    <mergeCell ref="AB335:AB338"/>
    <mergeCell ref="AB302:AB306"/>
    <mergeCell ref="AA124:AA128"/>
    <mergeCell ref="AA171:AA174"/>
    <mergeCell ref="AA179:AA182"/>
    <mergeCell ref="AA183:AA187"/>
    <mergeCell ref="AB229:AB233"/>
    <mergeCell ref="AB234:AB238"/>
    <mergeCell ref="Z412:Z416"/>
    <mergeCell ref="Z387:Z388"/>
    <mergeCell ref="Z389:Z391"/>
    <mergeCell ref="Z392:Z395"/>
    <mergeCell ref="Z396:Z399"/>
    <mergeCell ref="Z400:Z402"/>
    <mergeCell ref="Z403:Z406"/>
    <mergeCell ref="Z257:Z261"/>
    <mergeCell ref="Z293:Z297"/>
    <mergeCell ref="AA412:AA416"/>
    <mergeCell ref="Z378:Z383"/>
    <mergeCell ref="Z384:Z386"/>
    <mergeCell ref="Z307:Z310"/>
    <mergeCell ref="AA407:AA411"/>
    <mergeCell ref="AA353:AA356"/>
    <mergeCell ref="AA339:AA342"/>
    <mergeCell ref="AA343:AA347"/>
    <mergeCell ref="AB320:AB324"/>
    <mergeCell ref="AB53:AB56"/>
    <mergeCell ref="AB57:AB61"/>
    <mergeCell ref="AA188:AA192"/>
    <mergeCell ref="AB68:AB71"/>
    <mergeCell ref="AA116:AA118"/>
    <mergeCell ref="AA119:AA123"/>
    <mergeCell ref="AA138:AA141"/>
    <mergeCell ref="AB166:AB170"/>
    <mergeCell ref="AB171:AB174"/>
    <mergeCell ref="AB201:AB204"/>
    <mergeCell ref="AB205:AB208"/>
    <mergeCell ref="AB289:AB292"/>
    <mergeCell ref="AB222:AB228"/>
    <mergeCell ref="AB249:AB251"/>
    <mergeCell ref="AB252:AB256"/>
    <mergeCell ref="AB257:AB261"/>
    <mergeCell ref="AB262:AB266"/>
    <mergeCell ref="AB209:AB214"/>
    <mergeCell ref="AB215:AB221"/>
    <mergeCell ref="AB193:AB196"/>
    <mergeCell ref="AB62:AB64"/>
    <mergeCell ref="AB65:AB67"/>
    <mergeCell ref="AB133:AB137"/>
    <mergeCell ref="AB113:AB115"/>
    <mergeCell ref="AB116:AB118"/>
    <mergeCell ref="AB81:AB85"/>
    <mergeCell ref="AB86:AB90"/>
    <mergeCell ref="AB91:AB95"/>
    <mergeCell ref="AB175:AB178"/>
    <mergeCell ref="AA156:AA160"/>
    <mergeCell ref="AA108:AA112"/>
    <mergeCell ref="AB44:AB48"/>
    <mergeCell ref="AB49:AB52"/>
    <mergeCell ref="AA113:AA115"/>
    <mergeCell ref="AB96:AB97"/>
    <mergeCell ref="AB98:AB99"/>
    <mergeCell ref="AB147:AB151"/>
    <mergeCell ref="AB152:AB155"/>
    <mergeCell ref="AB156:AB160"/>
    <mergeCell ref="AA302:AA306"/>
    <mergeCell ref="AA325:AA327"/>
    <mergeCell ref="AA311:AA314"/>
    <mergeCell ref="AA315:AA319"/>
    <mergeCell ref="AA320:AA324"/>
    <mergeCell ref="AA262:AA266"/>
    <mergeCell ref="AA267:AA270"/>
    <mergeCell ref="AA271:AA275"/>
    <mergeCell ref="AA276:AA280"/>
    <mergeCell ref="AA281:AA284"/>
    <mergeCell ref="AB119:AB123"/>
    <mergeCell ref="AB124:AB128"/>
    <mergeCell ref="AB129:AB132"/>
    <mergeCell ref="AB183:AB187"/>
    <mergeCell ref="AB142:AB146"/>
    <mergeCell ref="AB138:AB141"/>
    <mergeCell ref="AB161:AB165"/>
    <mergeCell ref="AA142:AA146"/>
    <mergeCell ref="AB243:AB248"/>
    <mergeCell ref="AC53:AC56"/>
    <mergeCell ref="AC57:AC61"/>
    <mergeCell ref="AC62:AC64"/>
    <mergeCell ref="AC98:AC99"/>
    <mergeCell ref="AC65:AC67"/>
    <mergeCell ref="AC91:AC95"/>
    <mergeCell ref="AC96:AC97"/>
    <mergeCell ref="AC22:AC23"/>
    <mergeCell ref="AC26:AC29"/>
    <mergeCell ref="AC30:AC32"/>
    <mergeCell ref="AC33:AC36"/>
    <mergeCell ref="AC44:AC48"/>
    <mergeCell ref="AC49:AC52"/>
    <mergeCell ref="AC37:AC40"/>
    <mergeCell ref="AC41:AC43"/>
    <mergeCell ref="AC108:AC112"/>
    <mergeCell ref="AB75:AB80"/>
    <mergeCell ref="AB72:AB74"/>
    <mergeCell ref="AC68:AC71"/>
    <mergeCell ref="AC72:AC74"/>
    <mergeCell ref="AC75:AC80"/>
    <mergeCell ref="AC81:AC85"/>
    <mergeCell ref="AC86:AC90"/>
    <mergeCell ref="AB37:AB40"/>
    <mergeCell ref="AB41:AB43"/>
    <mergeCell ref="AB22:AB23"/>
    <mergeCell ref="AB26:AB29"/>
    <mergeCell ref="AB30:AB32"/>
    <mergeCell ref="AB33:AB36"/>
    <mergeCell ref="AC100:AC103"/>
    <mergeCell ref="AC104:AC107"/>
    <mergeCell ref="AB188:AB192"/>
    <mergeCell ref="AC124:AC128"/>
    <mergeCell ref="AC129:AC132"/>
    <mergeCell ref="AB104:AB107"/>
    <mergeCell ref="AB108:AB112"/>
    <mergeCell ref="AB100:AB103"/>
    <mergeCell ref="AC113:AC115"/>
    <mergeCell ref="AB179:AB182"/>
    <mergeCell ref="AB239:AB242"/>
    <mergeCell ref="AC116:AC118"/>
    <mergeCell ref="AC119:AC123"/>
    <mergeCell ref="AB197:AB200"/>
    <mergeCell ref="AC197:AC200"/>
    <mergeCell ref="AC171:AC174"/>
    <mergeCell ref="AC215:AC221"/>
    <mergeCell ref="AC205:AC208"/>
    <mergeCell ref="AC201:AC204"/>
    <mergeCell ref="AC222:AC228"/>
    <mergeCell ref="AB412:AB416"/>
    <mergeCell ref="AB387:AB388"/>
    <mergeCell ref="AB389:AB391"/>
    <mergeCell ref="AB392:AB395"/>
    <mergeCell ref="AB396:AB399"/>
    <mergeCell ref="AB407:AB411"/>
    <mergeCell ref="AB403:AB406"/>
    <mergeCell ref="AB276:AB280"/>
    <mergeCell ref="AB281:AB284"/>
    <mergeCell ref="AC271:AC275"/>
    <mergeCell ref="AC307:AC310"/>
    <mergeCell ref="AC311:AC314"/>
    <mergeCell ref="AC276:AC280"/>
    <mergeCell ref="AB307:AB310"/>
    <mergeCell ref="AB311:AB314"/>
    <mergeCell ref="AB384:AB386"/>
    <mergeCell ref="AB400:AB402"/>
    <mergeCell ref="AB298:AB301"/>
    <mergeCell ref="AB348:AB352"/>
    <mergeCell ref="AB353:AB356"/>
    <mergeCell ref="AB357:AB363"/>
    <mergeCell ref="AB378:AB383"/>
    <mergeCell ref="AB370:AB377"/>
    <mergeCell ref="AB325:AB327"/>
    <mergeCell ref="AB328:AB331"/>
    <mergeCell ref="AB364:AB369"/>
    <mergeCell ref="AB332:AB334"/>
    <mergeCell ref="AC298:AC301"/>
    <mergeCell ref="AC302:AC306"/>
    <mergeCell ref="AC357:AC363"/>
    <mergeCell ref="AC325:AC327"/>
    <mergeCell ref="AC328:AC331"/>
    <mergeCell ref="AC315:AC319"/>
    <mergeCell ref="AC320:AC324"/>
    <mergeCell ref="AB315:AB319"/>
    <mergeCell ref="AC249:AC251"/>
    <mergeCell ref="AC234:AC238"/>
    <mergeCell ref="AC179:AC182"/>
    <mergeCell ref="AC183:AC187"/>
    <mergeCell ref="AC193:AC196"/>
    <mergeCell ref="AB339:AB342"/>
    <mergeCell ref="AB285:AB288"/>
    <mergeCell ref="AB293:AB297"/>
    <mergeCell ref="AB267:AB270"/>
    <mergeCell ref="AB271:AB275"/>
    <mergeCell ref="AC133:AC137"/>
    <mergeCell ref="AC252:AC256"/>
    <mergeCell ref="AC257:AC261"/>
    <mergeCell ref="AC262:AC266"/>
    <mergeCell ref="AC229:AC233"/>
    <mergeCell ref="AC239:AC242"/>
    <mergeCell ref="AC243:AC248"/>
    <mergeCell ref="AC209:AC214"/>
    <mergeCell ref="AC138:AC141"/>
    <mergeCell ref="AC142:AC146"/>
    <mergeCell ref="AC400:AC402"/>
    <mergeCell ref="AC188:AC192"/>
    <mergeCell ref="AC156:AC160"/>
    <mergeCell ref="AC161:AC165"/>
    <mergeCell ref="AC147:AC151"/>
    <mergeCell ref="AC166:AC170"/>
    <mergeCell ref="AC152:AC155"/>
    <mergeCell ref="AC175:AC178"/>
    <mergeCell ref="AC348:AC352"/>
    <mergeCell ref="AC267:AC270"/>
    <mergeCell ref="AC281:AC284"/>
    <mergeCell ref="AC285:AC288"/>
    <mergeCell ref="AC289:AC292"/>
    <mergeCell ref="AC293:AC297"/>
    <mergeCell ref="AC343:AC347"/>
    <mergeCell ref="AC412:AC416"/>
    <mergeCell ref="AC364:AC369"/>
    <mergeCell ref="AC370:AC377"/>
    <mergeCell ref="AC378:AC383"/>
    <mergeCell ref="AC407:AC411"/>
    <mergeCell ref="AC403:AC406"/>
    <mergeCell ref="AC332:AC334"/>
    <mergeCell ref="AC335:AC338"/>
    <mergeCell ref="AC392:AC395"/>
    <mergeCell ref="AC396:AC399"/>
    <mergeCell ref="AC339:AC342"/>
    <mergeCell ref="AC353:AC356"/>
    <mergeCell ref="AC384:AC386"/>
    <mergeCell ref="AC387:AC388"/>
    <mergeCell ref="AC389:AC391"/>
  </mergeCells>
  <phoneticPr fontId="1" type="noConversion"/>
  <pageMargins left="0.75" right="0.75" top="1" bottom="1" header="0" footer="0"/>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dimension ref="A1:CB256"/>
  <sheetViews>
    <sheetView topLeftCell="M1" zoomScale="90" zoomScaleNormal="90" workbookViewId="0">
      <selection activeCell="S1" sqref="S1:AC65536"/>
    </sheetView>
  </sheetViews>
  <sheetFormatPr defaultRowHeight="12.75"/>
  <cols>
    <col min="1" max="1" width="22.140625" style="155" customWidth="1"/>
    <col min="2" max="2" width="23.7109375" style="155" customWidth="1"/>
    <col min="3" max="3" width="20" style="155" customWidth="1"/>
    <col min="4" max="4" width="25.5703125" style="155" customWidth="1"/>
    <col min="5" max="7" width="9.140625" style="155"/>
    <col min="8" max="8" width="18.5703125" style="155" hidden="1" customWidth="1"/>
    <col min="9" max="9" width="0" style="155" hidden="1" customWidth="1"/>
    <col min="10" max="10" width="9.140625" style="155"/>
    <col min="11" max="11" width="22.28515625" style="155" customWidth="1"/>
    <col min="12" max="12" width="9.140625" style="155"/>
    <col min="13" max="13" width="26.28515625" style="155" customWidth="1"/>
    <col min="14" max="15" width="9.140625" style="155"/>
    <col min="16" max="16" width="6.5703125" style="155" customWidth="1"/>
    <col min="17" max="17" width="8.28515625" style="155" customWidth="1"/>
    <col min="18" max="18" width="9.7109375" style="155" customWidth="1"/>
    <col min="19" max="19" width="9.140625" style="155"/>
    <col min="20" max="20" width="9.140625" style="156"/>
    <col min="21" max="21" width="11.28515625" style="155" customWidth="1"/>
    <col min="22" max="22" width="9.140625" style="155"/>
    <col min="23" max="23" width="12.28515625" style="155" customWidth="1"/>
    <col min="24" max="24" width="13" style="155" customWidth="1"/>
    <col min="25" max="16384" width="9.140625" style="155"/>
  </cols>
  <sheetData>
    <row r="1" spans="1:80" s="5" customFormat="1" ht="12" customHeight="1" thickTop="1">
      <c r="A1" s="366" t="s">
        <v>925</v>
      </c>
      <c r="B1" s="262" t="s">
        <v>926</v>
      </c>
      <c r="C1" s="262" t="s">
        <v>958</v>
      </c>
      <c r="D1" s="262" t="s">
        <v>923</v>
      </c>
      <c r="E1" s="262" t="s">
        <v>924</v>
      </c>
      <c r="F1" s="262" t="s">
        <v>962</v>
      </c>
      <c r="G1" s="262" t="s">
        <v>963</v>
      </c>
      <c r="H1" s="262" t="s">
        <v>922</v>
      </c>
      <c r="I1" s="262" t="s">
        <v>964</v>
      </c>
      <c r="J1" s="262" t="s">
        <v>965</v>
      </c>
      <c r="K1" s="262" t="s">
        <v>956</v>
      </c>
      <c r="L1" s="262" t="s">
        <v>957</v>
      </c>
      <c r="M1" s="262" t="s">
        <v>966</v>
      </c>
      <c r="N1" s="262" t="s">
        <v>927</v>
      </c>
      <c r="O1" s="368" t="s">
        <v>928</v>
      </c>
      <c r="P1" s="289" t="s">
        <v>929</v>
      </c>
      <c r="Q1" s="262" t="s">
        <v>921</v>
      </c>
      <c r="R1" s="291" t="s">
        <v>930</v>
      </c>
    </row>
    <row r="2" spans="1:80" s="5" customFormat="1" ht="12" customHeight="1" thickBot="1">
      <c r="A2" s="367"/>
      <c r="B2" s="259"/>
      <c r="C2" s="253"/>
      <c r="D2" s="253"/>
      <c r="E2" s="259"/>
      <c r="F2" s="322"/>
      <c r="G2" s="263"/>
      <c r="H2" s="253"/>
      <c r="I2" s="263"/>
      <c r="J2" s="263"/>
      <c r="K2" s="253"/>
      <c r="L2" s="322"/>
      <c r="M2" s="263"/>
      <c r="N2" s="322"/>
      <c r="O2" s="329"/>
      <c r="P2" s="290"/>
      <c r="Q2" s="253"/>
      <c r="R2" s="292"/>
    </row>
    <row r="3" spans="1:80" s="11" customFormat="1" ht="98.25" customHeight="1" thickTop="1" thickBot="1">
      <c r="A3" s="21" t="s">
        <v>967</v>
      </c>
      <c r="B3" s="22" t="s">
        <v>968</v>
      </c>
      <c r="C3" s="22" t="s">
        <v>969</v>
      </c>
      <c r="D3" s="22" t="s">
        <v>970</v>
      </c>
      <c r="E3" s="123" t="s">
        <v>971</v>
      </c>
      <c r="F3" s="171" t="s">
        <v>972</v>
      </c>
      <c r="G3" s="169" t="s">
        <v>1007</v>
      </c>
      <c r="H3" s="22" t="s">
        <v>973</v>
      </c>
      <c r="I3" s="170">
        <v>1</v>
      </c>
      <c r="J3" s="81" t="s">
        <v>1009</v>
      </c>
      <c r="K3" s="25" t="s">
        <v>974</v>
      </c>
      <c r="L3" s="49" t="s">
        <v>975</v>
      </c>
      <c r="M3" s="22" t="s">
        <v>0</v>
      </c>
      <c r="N3" s="22" t="s">
        <v>0</v>
      </c>
      <c r="O3" s="30">
        <v>88521</v>
      </c>
      <c r="P3" s="144">
        <v>1</v>
      </c>
      <c r="Q3" s="31" t="s">
        <v>1</v>
      </c>
      <c r="R3" s="53">
        <v>5.28</v>
      </c>
      <c r="S3" s="178"/>
      <c r="T3" s="178"/>
    </row>
    <row r="4" spans="1:80" s="11" customFormat="1" ht="12" customHeight="1" thickTop="1">
      <c r="A4" s="293" t="s">
        <v>967</v>
      </c>
      <c r="B4" s="299" t="s">
        <v>85</v>
      </c>
      <c r="C4" s="299" t="s">
        <v>86</v>
      </c>
      <c r="D4" s="299" t="s">
        <v>87</v>
      </c>
      <c r="E4" s="254" t="s">
        <v>971</v>
      </c>
      <c r="F4" s="254" t="s">
        <v>972</v>
      </c>
      <c r="G4" s="254" t="s">
        <v>1011</v>
      </c>
      <c r="H4" s="299" t="s">
        <v>88</v>
      </c>
      <c r="I4" s="305">
        <v>6</v>
      </c>
      <c r="J4" s="58" t="s">
        <v>1016</v>
      </c>
      <c r="K4" s="74" t="s">
        <v>7</v>
      </c>
      <c r="L4" s="58" t="s">
        <v>62</v>
      </c>
      <c r="M4" s="252" t="s">
        <v>90</v>
      </c>
      <c r="N4" s="309"/>
      <c r="O4" s="51">
        <v>32484.48</v>
      </c>
      <c r="P4" s="144">
        <v>1</v>
      </c>
      <c r="Q4" s="31" t="s">
        <v>9</v>
      </c>
      <c r="R4" s="53">
        <v>5.28</v>
      </c>
      <c r="S4" s="178"/>
      <c r="T4" s="178"/>
    </row>
    <row r="5" spans="1:80" s="11" customFormat="1" ht="12" customHeight="1">
      <c r="A5" s="294"/>
      <c r="B5" s="301"/>
      <c r="C5" s="301"/>
      <c r="D5" s="301"/>
      <c r="E5" s="256"/>
      <c r="F5" s="256"/>
      <c r="G5" s="256"/>
      <c r="H5" s="301"/>
      <c r="I5" s="306"/>
      <c r="J5" s="17" t="s">
        <v>1017</v>
      </c>
      <c r="K5" s="55" t="s">
        <v>91</v>
      </c>
      <c r="L5" s="17" t="s">
        <v>92</v>
      </c>
      <c r="M5" s="253"/>
      <c r="N5" s="310"/>
      <c r="O5" s="37">
        <v>32484.48</v>
      </c>
      <c r="P5" s="138">
        <v>1</v>
      </c>
      <c r="Q5" s="38" t="s">
        <v>1</v>
      </c>
      <c r="R5" s="39">
        <v>5.28</v>
      </c>
      <c r="S5" s="178"/>
      <c r="T5" s="178"/>
    </row>
    <row r="6" spans="1:80" s="11" customFormat="1" ht="12" customHeight="1">
      <c r="A6" s="294"/>
      <c r="B6" s="301"/>
      <c r="C6" s="301"/>
      <c r="D6" s="301"/>
      <c r="E6" s="256"/>
      <c r="F6" s="256"/>
      <c r="G6" s="256"/>
      <c r="H6" s="301"/>
      <c r="I6" s="306"/>
      <c r="J6" s="20" t="s">
        <v>1018</v>
      </c>
      <c r="K6" s="75" t="s">
        <v>93</v>
      </c>
      <c r="L6" s="20" t="s">
        <v>69</v>
      </c>
      <c r="M6" s="253"/>
      <c r="N6" s="310"/>
      <c r="O6" s="37">
        <v>29957.759999999998</v>
      </c>
      <c r="P6" s="145">
        <v>1</v>
      </c>
      <c r="Q6" s="38" t="s">
        <v>1</v>
      </c>
      <c r="R6" s="71">
        <v>5.28</v>
      </c>
      <c r="S6" s="178"/>
      <c r="T6" s="178"/>
    </row>
    <row r="7" spans="1:80" s="11" customFormat="1" ht="12" customHeight="1" thickBot="1">
      <c r="A7" s="294"/>
      <c r="B7" s="316"/>
      <c r="C7" s="300"/>
      <c r="D7" s="300"/>
      <c r="E7" s="256"/>
      <c r="F7" s="256"/>
      <c r="G7" s="256"/>
      <c r="H7" s="308"/>
      <c r="I7" s="307"/>
      <c r="J7" s="47" t="s">
        <v>1019</v>
      </c>
      <c r="K7" s="75" t="s">
        <v>853</v>
      </c>
      <c r="L7" s="47" t="s">
        <v>212</v>
      </c>
      <c r="M7" s="253"/>
      <c r="N7" s="311"/>
      <c r="O7" s="46">
        <v>2526.7199999999998</v>
      </c>
      <c r="P7" s="149">
        <v>1</v>
      </c>
      <c r="Q7" s="38" t="s">
        <v>1</v>
      </c>
      <c r="R7" s="150">
        <v>5.28</v>
      </c>
      <c r="S7" s="178"/>
      <c r="T7" s="178"/>
    </row>
    <row r="8" spans="1:80" s="11" customFormat="1" ht="12" customHeight="1" thickTop="1">
      <c r="A8" s="293" t="s">
        <v>967</v>
      </c>
      <c r="B8" s="299" t="s">
        <v>85</v>
      </c>
      <c r="C8" s="299" t="s">
        <v>94</v>
      </c>
      <c r="D8" s="299" t="s">
        <v>87</v>
      </c>
      <c r="E8" s="254" t="s">
        <v>971</v>
      </c>
      <c r="F8" s="254" t="s">
        <v>972</v>
      </c>
      <c r="G8" s="254" t="s">
        <v>95</v>
      </c>
      <c r="H8" s="299" t="s">
        <v>96</v>
      </c>
      <c r="I8" s="305">
        <v>6</v>
      </c>
      <c r="J8" s="58" t="s">
        <v>97</v>
      </c>
      <c r="K8" s="74" t="s">
        <v>7</v>
      </c>
      <c r="L8" s="58" t="s">
        <v>62</v>
      </c>
      <c r="M8" s="252" t="s">
        <v>98</v>
      </c>
      <c r="N8" s="252"/>
      <c r="O8" s="30">
        <v>100</v>
      </c>
      <c r="P8" s="145">
        <v>1</v>
      </c>
      <c r="Q8" s="31" t="s">
        <v>9</v>
      </c>
      <c r="R8" s="71">
        <v>5.28</v>
      </c>
      <c r="S8" s="178"/>
      <c r="T8" s="178"/>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row>
    <row r="9" spans="1:80" s="96" customFormat="1" ht="12" customHeight="1">
      <c r="A9" s="294"/>
      <c r="B9" s="301"/>
      <c r="C9" s="301"/>
      <c r="D9" s="301"/>
      <c r="E9" s="256"/>
      <c r="F9" s="256"/>
      <c r="G9" s="256"/>
      <c r="H9" s="301"/>
      <c r="I9" s="306"/>
      <c r="J9" s="17" t="s">
        <v>99</v>
      </c>
      <c r="K9" s="55" t="s">
        <v>100</v>
      </c>
      <c r="L9" s="17" t="s">
        <v>92</v>
      </c>
      <c r="M9" s="253"/>
      <c r="N9" s="253"/>
      <c r="O9" s="37">
        <v>100</v>
      </c>
      <c r="P9" s="138">
        <v>1</v>
      </c>
      <c r="Q9" s="38" t="s">
        <v>9</v>
      </c>
      <c r="R9" s="39">
        <v>5.28</v>
      </c>
      <c r="S9" s="178"/>
      <c r="T9" s="178"/>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row>
    <row r="10" spans="1:80" s="121" customFormat="1" ht="12" customHeight="1">
      <c r="A10" s="294"/>
      <c r="B10" s="301"/>
      <c r="C10" s="301"/>
      <c r="D10" s="301"/>
      <c r="E10" s="256"/>
      <c r="F10" s="256"/>
      <c r="G10" s="256"/>
      <c r="H10" s="301"/>
      <c r="I10" s="306"/>
      <c r="J10" s="20" t="s">
        <v>101</v>
      </c>
      <c r="K10" s="55" t="s">
        <v>998</v>
      </c>
      <c r="L10" s="20" t="s">
        <v>212</v>
      </c>
      <c r="M10" s="253"/>
      <c r="N10" s="253"/>
      <c r="O10" s="37">
        <v>100</v>
      </c>
      <c r="P10" s="138">
        <v>1</v>
      </c>
      <c r="Q10" s="38" t="s">
        <v>9</v>
      </c>
      <c r="R10" s="39">
        <v>5.28</v>
      </c>
      <c r="S10" s="178"/>
      <c r="T10" s="178"/>
    </row>
    <row r="11" spans="1:80" s="11" customFormat="1" ht="12" customHeight="1">
      <c r="A11" s="294"/>
      <c r="B11" s="301"/>
      <c r="C11" s="301"/>
      <c r="D11" s="301"/>
      <c r="E11" s="256"/>
      <c r="F11" s="256"/>
      <c r="G11" s="256"/>
      <c r="H11" s="301"/>
      <c r="I11" s="306"/>
      <c r="J11" s="20" t="s">
        <v>103</v>
      </c>
      <c r="K11" s="55" t="s">
        <v>102</v>
      </c>
      <c r="L11" s="20" t="s">
        <v>76</v>
      </c>
      <c r="M11" s="253"/>
      <c r="N11" s="253"/>
      <c r="O11" s="37">
        <v>100</v>
      </c>
      <c r="P11" s="145">
        <v>1</v>
      </c>
      <c r="Q11" s="38" t="s">
        <v>9</v>
      </c>
      <c r="R11" s="71">
        <v>5.28</v>
      </c>
      <c r="S11" s="178"/>
      <c r="T11" s="178"/>
    </row>
    <row r="12" spans="1:80" s="11" customFormat="1" ht="12" customHeight="1" thickBot="1">
      <c r="A12" s="294"/>
      <c r="B12" s="316"/>
      <c r="C12" s="300"/>
      <c r="D12" s="300"/>
      <c r="E12" s="256"/>
      <c r="F12" s="256"/>
      <c r="G12" s="256"/>
      <c r="H12" s="308"/>
      <c r="I12" s="307"/>
      <c r="J12" s="63" t="s">
        <v>997</v>
      </c>
      <c r="K12" s="75" t="s">
        <v>104</v>
      </c>
      <c r="L12" s="63" t="s">
        <v>212</v>
      </c>
      <c r="M12" s="259"/>
      <c r="N12" s="259"/>
      <c r="O12" s="46">
        <v>100</v>
      </c>
      <c r="P12" s="146">
        <v>1</v>
      </c>
      <c r="Q12" s="38" t="s">
        <v>9</v>
      </c>
      <c r="R12" s="73">
        <v>5.28</v>
      </c>
      <c r="S12" s="178"/>
      <c r="T12" s="178"/>
    </row>
    <row r="13" spans="1:80" s="11" customFormat="1" ht="12" customHeight="1" thickTop="1">
      <c r="A13" s="293" t="s">
        <v>967</v>
      </c>
      <c r="B13" s="299" t="s">
        <v>105</v>
      </c>
      <c r="C13" s="299" t="s">
        <v>106</v>
      </c>
      <c r="D13" s="299"/>
      <c r="E13" s="254" t="s">
        <v>971</v>
      </c>
      <c r="F13" s="254" t="s">
        <v>972</v>
      </c>
      <c r="G13" s="254" t="s">
        <v>1020</v>
      </c>
      <c r="H13" s="299" t="s">
        <v>107</v>
      </c>
      <c r="I13" s="305">
        <v>6</v>
      </c>
      <c r="J13" s="58" t="s">
        <v>1022</v>
      </c>
      <c r="K13" s="76" t="s">
        <v>7</v>
      </c>
      <c r="L13" s="58" t="s">
        <v>62</v>
      </c>
      <c r="M13" s="252" t="s">
        <v>109</v>
      </c>
      <c r="N13" s="302"/>
      <c r="O13" s="30">
        <v>57.645000000000003</v>
      </c>
      <c r="P13" s="144">
        <v>1</v>
      </c>
      <c r="Q13" s="31" t="s">
        <v>9</v>
      </c>
      <c r="R13" s="53">
        <v>5.28</v>
      </c>
      <c r="S13" s="178"/>
      <c r="T13" s="178"/>
    </row>
    <row r="14" spans="1:80" s="11" customFormat="1" ht="12" customHeight="1">
      <c r="A14" s="294"/>
      <c r="B14" s="300"/>
      <c r="C14" s="301"/>
      <c r="D14" s="301"/>
      <c r="E14" s="256"/>
      <c r="F14" s="256"/>
      <c r="G14" s="256"/>
      <c r="H14" s="301"/>
      <c r="I14" s="306"/>
      <c r="J14" s="68" t="s">
        <v>1023</v>
      </c>
      <c r="K14" s="77" t="s">
        <v>110</v>
      </c>
      <c r="L14" s="68" t="s">
        <v>66</v>
      </c>
      <c r="M14" s="253"/>
      <c r="N14" s="303"/>
      <c r="O14" s="46">
        <v>57.645000000000003</v>
      </c>
      <c r="P14" s="139">
        <v>1</v>
      </c>
      <c r="Q14" s="38" t="s">
        <v>9</v>
      </c>
      <c r="R14" s="40">
        <v>5.28</v>
      </c>
      <c r="S14" s="178"/>
      <c r="T14" s="178"/>
    </row>
    <row r="15" spans="1:80" s="11" customFormat="1" ht="12" customHeight="1" thickBot="1">
      <c r="A15" s="294"/>
      <c r="B15" s="300"/>
      <c r="C15" s="301"/>
      <c r="D15" s="301"/>
      <c r="E15" s="256"/>
      <c r="F15" s="256"/>
      <c r="G15" s="256"/>
      <c r="H15" s="301"/>
      <c r="I15" s="306"/>
      <c r="J15" s="68" t="s">
        <v>1024</v>
      </c>
      <c r="K15" s="67" t="s">
        <v>112</v>
      </c>
      <c r="L15" s="68" t="s">
        <v>69</v>
      </c>
      <c r="M15" s="301"/>
      <c r="N15" s="304"/>
      <c r="O15" s="104">
        <v>57.645000000000003</v>
      </c>
      <c r="P15" s="147">
        <v>1</v>
      </c>
      <c r="Q15" s="38" t="s">
        <v>9</v>
      </c>
      <c r="R15" s="106">
        <v>5.28</v>
      </c>
      <c r="S15" s="178"/>
      <c r="T15" s="178"/>
    </row>
    <row r="16" spans="1:80" s="11" customFormat="1" ht="12" customHeight="1" thickTop="1">
      <c r="A16" s="293" t="s">
        <v>967</v>
      </c>
      <c r="B16" s="299" t="s">
        <v>105</v>
      </c>
      <c r="C16" s="299" t="s">
        <v>113</v>
      </c>
      <c r="D16" s="299"/>
      <c r="E16" s="254" t="s">
        <v>971</v>
      </c>
      <c r="F16" s="254" t="s">
        <v>972</v>
      </c>
      <c r="G16" s="254" t="s">
        <v>114</v>
      </c>
      <c r="H16" s="299" t="s">
        <v>115</v>
      </c>
      <c r="I16" s="305">
        <v>3</v>
      </c>
      <c r="J16" s="58" t="s">
        <v>116</v>
      </c>
      <c r="K16" s="59" t="s">
        <v>7</v>
      </c>
      <c r="L16" s="58" t="s">
        <v>23</v>
      </c>
      <c r="M16" s="252" t="s">
        <v>117</v>
      </c>
      <c r="N16" s="309"/>
      <c r="O16" s="35">
        <v>114</v>
      </c>
      <c r="P16" s="144">
        <v>1</v>
      </c>
      <c r="Q16" s="31" t="s">
        <v>9</v>
      </c>
      <c r="R16" s="53">
        <v>5.28</v>
      </c>
      <c r="S16" s="178"/>
      <c r="T16" s="178"/>
    </row>
    <row r="17" spans="1:20" s="11" customFormat="1" ht="12" customHeight="1">
      <c r="A17" s="294"/>
      <c r="B17" s="300"/>
      <c r="C17" s="301"/>
      <c r="D17" s="301"/>
      <c r="E17" s="256"/>
      <c r="F17" s="256"/>
      <c r="G17" s="256"/>
      <c r="H17" s="301"/>
      <c r="I17" s="306"/>
      <c r="J17" s="17" t="s">
        <v>118</v>
      </c>
      <c r="K17" s="62" t="s">
        <v>119</v>
      </c>
      <c r="L17" s="17" t="s">
        <v>40</v>
      </c>
      <c r="M17" s="253"/>
      <c r="N17" s="310"/>
      <c r="O17" s="41">
        <v>114</v>
      </c>
      <c r="P17" s="139">
        <v>1</v>
      </c>
      <c r="Q17" s="38" t="s">
        <v>9</v>
      </c>
      <c r="R17" s="40">
        <v>5.28</v>
      </c>
      <c r="S17" s="178"/>
      <c r="T17" s="178"/>
    </row>
    <row r="18" spans="1:20" s="11" customFormat="1" ht="12" customHeight="1">
      <c r="A18" s="294"/>
      <c r="B18" s="300"/>
      <c r="C18" s="301"/>
      <c r="D18" s="301"/>
      <c r="E18" s="256"/>
      <c r="F18" s="256"/>
      <c r="G18" s="256"/>
      <c r="H18" s="301"/>
      <c r="I18" s="306"/>
      <c r="J18" s="20" t="s">
        <v>120</v>
      </c>
      <c r="K18" s="127" t="s">
        <v>121</v>
      </c>
      <c r="L18" s="20" t="s">
        <v>122</v>
      </c>
      <c r="M18" s="374"/>
      <c r="N18" s="310"/>
      <c r="O18" s="41">
        <v>114</v>
      </c>
      <c r="P18" s="139">
        <v>1</v>
      </c>
      <c r="Q18" s="38" t="s">
        <v>9</v>
      </c>
      <c r="R18" s="40">
        <v>5.28</v>
      </c>
      <c r="S18" s="178"/>
      <c r="T18" s="178"/>
    </row>
    <row r="19" spans="1:20" s="11" customFormat="1" ht="12" customHeight="1" thickBot="1">
      <c r="A19" s="294"/>
      <c r="B19" s="300"/>
      <c r="C19" s="300"/>
      <c r="D19" s="300"/>
      <c r="E19" s="256"/>
      <c r="F19" s="256"/>
      <c r="G19" s="256"/>
      <c r="H19" s="308"/>
      <c r="I19" s="307"/>
      <c r="J19" s="63" t="s">
        <v>123</v>
      </c>
      <c r="K19" s="67" t="s">
        <v>124</v>
      </c>
      <c r="L19" s="63" t="s">
        <v>46</v>
      </c>
      <c r="M19" s="376"/>
      <c r="N19" s="311"/>
      <c r="O19" s="107">
        <v>114</v>
      </c>
      <c r="P19" s="140">
        <v>1</v>
      </c>
      <c r="Q19" s="38" t="s">
        <v>9</v>
      </c>
      <c r="R19" s="42">
        <v>5.28</v>
      </c>
      <c r="S19" s="178"/>
      <c r="T19" s="178"/>
    </row>
    <row r="20" spans="1:20" s="11" customFormat="1" ht="12" customHeight="1" thickTop="1">
      <c r="A20" s="293" t="s">
        <v>967</v>
      </c>
      <c r="B20" s="299" t="s">
        <v>105</v>
      </c>
      <c r="C20" s="299" t="s">
        <v>133</v>
      </c>
      <c r="D20" s="299"/>
      <c r="E20" s="254" t="s">
        <v>971</v>
      </c>
      <c r="F20" s="254" t="s">
        <v>972</v>
      </c>
      <c r="G20" s="254" t="s">
        <v>981</v>
      </c>
      <c r="H20" s="299" t="s">
        <v>134</v>
      </c>
      <c r="I20" s="305">
        <v>6</v>
      </c>
      <c r="J20" s="18" t="s">
        <v>135</v>
      </c>
      <c r="K20" s="61" t="s">
        <v>7</v>
      </c>
      <c r="L20" s="58" t="s">
        <v>62</v>
      </c>
      <c r="M20" s="252" t="s">
        <v>1003</v>
      </c>
      <c r="N20" s="309"/>
      <c r="O20" s="133">
        <v>5000</v>
      </c>
      <c r="P20" s="144">
        <v>1</v>
      </c>
      <c r="Q20" s="31" t="s">
        <v>9</v>
      </c>
      <c r="R20" s="53">
        <v>5.28</v>
      </c>
      <c r="S20" s="178"/>
      <c r="T20" s="178"/>
    </row>
    <row r="21" spans="1:20" s="11" customFormat="1" ht="12" customHeight="1">
      <c r="A21" s="317"/>
      <c r="B21" s="301"/>
      <c r="C21" s="301"/>
      <c r="D21" s="301"/>
      <c r="E21" s="255"/>
      <c r="F21" s="255"/>
      <c r="G21" s="255"/>
      <c r="H21" s="301"/>
      <c r="I21" s="306"/>
      <c r="J21" s="63" t="s">
        <v>136</v>
      </c>
      <c r="K21" s="118" t="s">
        <v>209</v>
      </c>
      <c r="L21" s="63" t="s">
        <v>67</v>
      </c>
      <c r="M21" s="253"/>
      <c r="N21" s="310"/>
      <c r="O21" s="37">
        <v>5000</v>
      </c>
      <c r="P21" s="139">
        <v>1</v>
      </c>
      <c r="Q21" s="120" t="s">
        <v>1</v>
      </c>
      <c r="R21" s="40">
        <v>5.28</v>
      </c>
      <c r="S21" s="178"/>
      <c r="T21" s="178"/>
    </row>
    <row r="22" spans="1:20" s="11" customFormat="1" ht="12" customHeight="1">
      <c r="A22" s="294"/>
      <c r="B22" s="300"/>
      <c r="C22" s="301"/>
      <c r="D22" s="301"/>
      <c r="E22" s="256"/>
      <c r="F22" s="256"/>
      <c r="G22" s="256"/>
      <c r="H22" s="301"/>
      <c r="I22" s="306"/>
      <c r="J22" s="17" t="s">
        <v>138</v>
      </c>
      <c r="K22" s="62" t="s">
        <v>137</v>
      </c>
      <c r="L22" s="17" t="s">
        <v>92</v>
      </c>
      <c r="M22" s="253"/>
      <c r="N22" s="310"/>
      <c r="O22" s="37">
        <v>5000</v>
      </c>
      <c r="P22" s="139">
        <v>1</v>
      </c>
      <c r="Q22" s="38" t="s">
        <v>9</v>
      </c>
      <c r="R22" s="40">
        <v>5.28</v>
      </c>
      <c r="S22" s="178"/>
      <c r="T22" s="178"/>
    </row>
    <row r="23" spans="1:20" s="11" customFormat="1" ht="12" customHeight="1">
      <c r="A23" s="294"/>
      <c r="B23" s="300"/>
      <c r="C23" s="301"/>
      <c r="D23" s="301"/>
      <c r="E23" s="256"/>
      <c r="F23" s="256"/>
      <c r="G23" s="256"/>
      <c r="H23" s="301"/>
      <c r="I23" s="306"/>
      <c r="J23" s="20" t="s">
        <v>140</v>
      </c>
      <c r="K23" s="127" t="s">
        <v>139</v>
      </c>
      <c r="L23" s="20" t="s">
        <v>66</v>
      </c>
      <c r="M23" s="253"/>
      <c r="N23" s="310"/>
      <c r="O23" s="37">
        <v>5000</v>
      </c>
      <c r="P23" s="142">
        <v>1</v>
      </c>
      <c r="Q23" s="38" t="s">
        <v>9</v>
      </c>
      <c r="R23" s="78">
        <v>5.28</v>
      </c>
      <c r="S23" s="178"/>
      <c r="T23" s="178"/>
    </row>
    <row r="24" spans="1:20" s="11" customFormat="1" ht="12" customHeight="1">
      <c r="A24" s="294"/>
      <c r="B24" s="300"/>
      <c r="C24" s="300"/>
      <c r="D24" s="300"/>
      <c r="E24" s="256"/>
      <c r="F24" s="256"/>
      <c r="G24" s="256"/>
      <c r="H24" s="308"/>
      <c r="I24" s="307"/>
      <c r="J24" s="20" t="s">
        <v>142</v>
      </c>
      <c r="K24" s="56" t="s">
        <v>141</v>
      </c>
      <c r="L24" s="20" t="s">
        <v>69</v>
      </c>
      <c r="M24" s="253"/>
      <c r="N24" s="310"/>
      <c r="O24" s="37">
        <v>5000</v>
      </c>
      <c r="P24" s="142">
        <v>1</v>
      </c>
      <c r="Q24" s="38" t="s">
        <v>9</v>
      </c>
      <c r="R24" s="78">
        <v>5.28</v>
      </c>
      <c r="S24" s="178"/>
      <c r="T24" s="178"/>
    </row>
    <row r="25" spans="1:20" s="11" customFormat="1" ht="12" customHeight="1" thickBot="1">
      <c r="A25" s="294"/>
      <c r="B25" s="300"/>
      <c r="C25" s="300"/>
      <c r="D25" s="300"/>
      <c r="E25" s="256"/>
      <c r="F25" s="256"/>
      <c r="G25" s="256"/>
      <c r="H25" s="308"/>
      <c r="I25" s="307"/>
      <c r="J25" s="47" t="s">
        <v>985</v>
      </c>
      <c r="K25" s="75" t="s">
        <v>143</v>
      </c>
      <c r="L25" s="47" t="s">
        <v>84</v>
      </c>
      <c r="M25" s="259"/>
      <c r="N25" s="311"/>
      <c r="O25" s="104">
        <v>5000</v>
      </c>
      <c r="P25" s="143">
        <v>1</v>
      </c>
      <c r="Q25" s="38" t="s">
        <v>9</v>
      </c>
      <c r="R25" s="65">
        <v>5.28</v>
      </c>
      <c r="S25" s="178"/>
      <c r="T25" s="178"/>
    </row>
    <row r="26" spans="1:20" s="11" customFormat="1" ht="12" customHeight="1" thickTop="1">
      <c r="A26" s="293" t="s">
        <v>967</v>
      </c>
      <c r="B26" s="299" t="s">
        <v>105</v>
      </c>
      <c r="C26" s="299" t="s">
        <v>153</v>
      </c>
      <c r="D26" s="299"/>
      <c r="E26" s="254" t="s">
        <v>971</v>
      </c>
      <c r="F26" s="254" t="s">
        <v>972</v>
      </c>
      <c r="G26" s="254" t="s">
        <v>1028</v>
      </c>
      <c r="H26" s="299" t="s">
        <v>154</v>
      </c>
      <c r="I26" s="305">
        <v>12</v>
      </c>
      <c r="J26" s="58" t="s">
        <v>1030</v>
      </c>
      <c r="K26" s="59" t="s">
        <v>7</v>
      </c>
      <c r="L26" s="58" t="s">
        <v>128</v>
      </c>
      <c r="M26" s="252" t="s">
        <v>146</v>
      </c>
      <c r="N26" s="309"/>
      <c r="O26" s="51">
        <v>477.12</v>
      </c>
      <c r="P26" s="141">
        <v>1</v>
      </c>
      <c r="Q26" s="31" t="s">
        <v>9</v>
      </c>
      <c r="R26" s="34">
        <v>5.28</v>
      </c>
      <c r="S26" s="178"/>
      <c r="T26" s="178"/>
    </row>
    <row r="27" spans="1:20" s="11" customFormat="1" ht="12" customHeight="1">
      <c r="A27" s="294"/>
      <c r="B27" s="300"/>
      <c r="C27" s="301"/>
      <c r="D27" s="301"/>
      <c r="E27" s="256"/>
      <c r="F27" s="256"/>
      <c r="G27" s="256"/>
      <c r="H27" s="301"/>
      <c r="I27" s="306"/>
      <c r="J27" s="17" t="s">
        <v>1031</v>
      </c>
      <c r="K27" s="62" t="s">
        <v>147</v>
      </c>
      <c r="L27" s="17" t="s">
        <v>132</v>
      </c>
      <c r="M27" s="253"/>
      <c r="N27" s="310"/>
      <c r="O27" s="37">
        <v>477.12</v>
      </c>
      <c r="P27" s="142">
        <v>1</v>
      </c>
      <c r="Q27" s="38" t="s">
        <v>1</v>
      </c>
      <c r="R27" s="78">
        <v>5.28</v>
      </c>
      <c r="S27" s="178"/>
      <c r="T27" s="178"/>
    </row>
    <row r="28" spans="1:20" s="11" customFormat="1" ht="12" customHeight="1">
      <c r="A28" s="294"/>
      <c r="B28" s="300"/>
      <c r="C28" s="301"/>
      <c r="D28" s="301"/>
      <c r="E28" s="256"/>
      <c r="F28" s="256"/>
      <c r="G28" s="256"/>
      <c r="H28" s="301"/>
      <c r="I28" s="306"/>
      <c r="J28" s="17" t="s">
        <v>1032</v>
      </c>
      <c r="K28" s="66" t="s">
        <v>148</v>
      </c>
      <c r="L28" s="20" t="s">
        <v>149</v>
      </c>
      <c r="M28" s="253"/>
      <c r="N28" s="310"/>
      <c r="O28" s="37">
        <v>477.12</v>
      </c>
      <c r="P28" s="142">
        <v>1</v>
      </c>
      <c r="Q28" s="38" t="s">
        <v>9</v>
      </c>
      <c r="R28" s="78">
        <v>5.28</v>
      </c>
      <c r="S28" s="178"/>
      <c r="T28" s="178"/>
    </row>
    <row r="29" spans="1:20" s="11" customFormat="1" ht="12" customHeight="1">
      <c r="A29" s="294"/>
      <c r="B29" s="300"/>
      <c r="C29" s="300"/>
      <c r="D29" s="300"/>
      <c r="E29" s="256"/>
      <c r="F29" s="256"/>
      <c r="G29" s="256"/>
      <c r="H29" s="308"/>
      <c r="I29" s="307"/>
      <c r="J29" s="17" t="s">
        <v>1033</v>
      </c>
      <c r="K29" s="127" t="s">
        <v>155</v>
      </c>
      <c r="L29" s="20" t="s">
        <v>151</v>
      </c>
      <c r="M29" s="253"/>
      <c r="N29" s="310"/>
      <c r="O29" s="37">
        <v>477.12</v>
      </c>
      <c r="P29" s="142">
        <v>1</v>
      </c>
      <c r="Q29" s="38" t="s">
        <v>9</v>
      </c>
      <c r="R29" s="78">
        <v>5.28</v>
      </c>
      <c r="S29" s="178"/>
      <c r="T29" s="178"/>
    </row>
    <row r="30" spans="1:20" s="11" customFormat="1" ht="12" customHeight="1" thickBot="1">
      <c r="A30" s="294"/>
      <c r="B30" s="300"/>
      <c r="C30" s="300"/>
      <c r="D30" s="300"/>
      <c r="E30" s="256"/>
      <c r="F30" s="256"/>
      <c r="G30" s="256"/>
      <c r="H30" s="308"/>
      <c r="I30" s="307"/>
      <c r="J30" s="68" t="s">
        <v>1034</v>
      </c>
      <c r="K30" s="56" t="s">
        <v>141</v>
      </c>
      <c r="L30" s="63" t="s">
        <v>152</v>
      </c>
      <c r="M30" s="259"/>
      <c r="N30" s="310"/>
      <c r="O30" s="37">
        <v>477.12</v>
      </c>
      <c r="P30" s="143">
        <v>1</v>
      </c>
      <c r="Q30" s="38" t="s">
        <v>9</v>
      </c>
      <c r="R30" s="65">
        <v>5.28</v>
      </c>
      <c r="S30" s="178"/>
      <c r="T30" s="178"/>
    </row>
    <row r="31" spans="1:20" s="11" customFormat="1" ht="12" customHeight="1" thickTop="1">
      <c r="A31" s="293" t="s">
        <v>967</v>
      </c>
      <c r="B31" s="299" t="s">
        <v>105</v>
      </c>
      <c r="C31" s="299" t="s">
        <v>156</v>
      </c>
      <c r="D31" s="299"/>
      <c r="E31" s="254" t="s">
        <v>971</v>
      </c>
      <c r="F31" s="254" t="s">
        <v>972</v>
      </c>
      <c r="G31" s="254" t="s">
        <v>1040</v>
      </c>
      <c r="H31" s="299" t="s">
        <v>157</v>
      </c>
      <c r="I31" s="305">
        <v>12</v>
      </c>
      <c r="J31" s="58" t="s">
        <v>1042</v>
      </c>
      <c r="K31" s="80" t="s">
        <v>7</v>
      </c>
      <c r="L31" s="58" t="s">
        <v>128</v>
      </c>
      <c r="M31" s="252" t="s">
        <v>158</v>
      </c>
      <c r="N31" s="252"/>
      <c r="O31" s="35">
        <v>265.44</v>
      </c>
      <c r="P31" s="141">
        <v>1</v>
      </c>
      <c r="Q31" s="31" t="s">
        <v>9</v>
      </c>
      <c r="R31" s="34">
        <v>5.28</v>
      </c>
      <c r="S31" s="178"/>
      <c r="T31" s="178"/>
    </row>
    <row r="32" spans="1:20" s="11" customFormat="1" ht="12" customHeight="1" thickBot="1">
      <c r="A32" s="294"/>
      <c r="B32" s="300"/>
      <c r="C32" s="301"/>
      <c r="D32" s="301"/>
      <c r="E32" s="255"/>
      <c r="F32" s="255"/>
      <c r="G32" s="255"/>
      <c r="H32" s="301"/>
      <c r="I32" s="306"/>
      <c r="J32" s="68" t="s">
        <v>1043</v>
      </c>
      <c r="K32" s="131" t="s">
        <v>159</v>
      </c>
      <c r="L32" s="68" t="s">
        <v>151</v>
      </c>
      <c r="M32" s="253"/>
      <c r="N32" s="253"/>
      <c r="O32" s="57">
        <v>265.44</v>
      </c>
      <c r="P32" s="143">
        <v>1</v>
      </c>
      <c r="Q32" s="38" t="s">
        <v>9</v>
      </c>
      <c r="R32" s="65">
        <v>5.28</v>
      </c>
      <c r="S32" s="178"/>
      <c r="T32" s="178"/>
    </row>
    <row r="33" spans="1:20" s="11" customFormat="1" ht="12" customHeight="1" thickTop="1">
      <c r="A33" s="293" t="s">
        <v>967</v>
      </c>
      <c r="B33" s="299"/>
      <c r="C33" s="299" t="s">
        <v>160</v>
      </c>
      <c r="D33" s="299"/>
      <c r="E33" s="254" t="s">
        <v>971</v>
      </c>
      <c r="F33" s="254" t="s">
        <v>972</v>
      </c>
      <c r="G33" s="254" t="s">
        <v>1046</v>
      </c>
      <c r="H33" s="299" t="s">
        <v>162</v>
      </c>
      <c r="I33" s="305">
        <v>12</v>
      </c>
      <c r="J33" s="58" t="s">
        <v>1048</v>
      </c>
      <c r="K33" s="59" t="s">
        <v>7</v>
      </c>
      <c r="L33" s="58" t="s">
        <v>128</v>
      </c>
      <c r="M33" s="252" t="s">
        <v>164</v>
      </c>
      <c r="N33" s="309"/>
      <c r="O33" s="51">
        <v>15655.836000000001</v>
      </c>
      <c r="P33" s="141">
        <v>1</v>
      </c>
      <c r="Q33" s="31" t="s">
        <v>9</v>
      </c>
      <c r="R33" s="34">
        <v>5.28</v>
      </c>
      <c r="S33" s="178"/>
      <c r="T33" s="178"/>
    </row>
    <row r="34" spans="1:20" s="11" customFormat="1" ht="12" customHeight="1">
      <c r="A34" s="294"/>
      <c r="B34" s="301"/>
      <c r="C34" s="301"/>
      <c r="D34" s="301"/>
      <c r="E34" s="255"/>
      <c r="F34" s="255"/>
      <c r="G34" s="255"/>
      <c r="H34" s="301"/>
      <c r="I34" s="306"/>
      <c r="J34" s="17" t="s">
        <v>1049</v>
      </c>
      <c r="K34" s="62" t="s">
        <v>166</v>
      </c>
      <c r="L34" s="17" t="s">
        <v>149</v>
      </c>
      <c r="M34" s="253"/>
      <c r="N34" s="310"/>
      <c r="O34" s="37">
        <v>15655.836000000001</v>
      </c>
      <c r="P34" s="142">
        <v>1</v>
      </c>
      <c r="Q34" s="38" t="s">
        <v>9</v>
      </c>
      <c r="R34" s="78">
        <v>5.28</v>
      </c>
      <c r="S34" s="178"/>
      <c r="T34" s="178"/>
    </row>
    <row r="35" spans="1:20" s="11" customFormat="1" ht="12" customHeight="1">
      <c r="A35" s="294"/>
      <c r="B35" s="301"/>
      <c r="C35" s="301"/>
      <c r="D35" s="301"/>
      <c r="E35" s="255"/>
      <c r="F35" s="255"/>
      <c r="G35" s="255"/>
      <c r="H35" s="301"/>
      <c r="I35" s="306"/>
      <c r="J35" s="20" t="s">
        <v>1050</v>
      </c>
      <c r="K35" s="66" t="s">
        <v>168</v>
      </c>
      <c r="L35" s="20" t="s">
        <v>169</v>
      </c>
      <c r="M35" s="253"/>
      <c r="N35" s="310"/>
      <c r="O35" s="37">
        <v>15655.836000000001</v>
      </c>
      <c r="P35" s="142">
        <v>1</v>
      </c>
      <c r="Q35" s="38" t="s">
        <v>9</v>
      </c>
      <c r="R35" s="78">
        <v>5.28</v>
      </c>
      <c r="S35" s="178"/>
      <c r="T35" s="178"/>
    </row>
    <row r="36" spans="1:20" s="11" customFormat="1" ht="12" customHeight="1" thickBot="1">
      <c r="A36" s="294"/>
      <c r="B36" s="316"/>
      <c r="C36" s="300"/>
      <c r="D36" s="300"/>
      <c r="E36" s="256"/>
      <c r="F36" s="256"/>
      <c r="G36" s="256"/>
      <c r="H36" s="308"/>
      <c r="I36" s="307"/>
      <c r="J36" s="63" t="s">
        <v>1051</v>
      </c>
      <c r="K36" s="56" t="s">
        <v>141</v>
      </c>
      <c r="L36" s="63" t="s">
        <v>152</v>
      </c>
      <c r="M36" s="259"/>
      <c r="N36" s="311"/>
      <c r="O36" s="37">
        <v>15655.836000000001</v>
      </c>
      <c r="P36" s="143">
        <v>1</v>
      </c>
      <c r="Q36" s="38" t="s">
        <v>9</v>
      </c>
      <c r="R36" s="65">
        <v>5.28</v>
      </c>
      <c r="S36" s="178"/>
      <c r="T36" s="178"/>
    </row>
    <row r="37" spans="1:20" s="11" customFormat="1" ht="12" customHeight="1" thickTop="1">
      <c r="A37" s="293" t="s">
        <v>967</v>
      </c>
      <c r="B37" s="299"/>
      <c r="C37" s="299" t="s">
        <v>183</v>
      </c>
      <c r="D37" s="299"/>
      <c r="E37" s="254" t="s">
        <v>971</v>
      </c>
      <c r="F37" s="254" t="s">
        <v>972</v>
      </c>
      <c r="G37" s="254" t="s">
        <v>172</v>
      </c>
      <c r="H37" s="299" t="s">
        <v>185</v>
      </c>
      <c r="I37" s="305">
        <v>10</v>
      </c>
      <c r="J37" s="58" t="s">
        <v>174</v>
      </c>
      <c r="K37" s="59" t="s">
        <v>7</v>
      </c>
      <c r="L37" s="58" t="s">
        <v>108</v>
      </c>
      <c r="M37" s="252" t="s">
        <v>187</v>
      </c>
      <c r="N37" s="309"/>
      <c r="O37" s="51">
        <v>1762.72</v>
      </c>
      <c r="P37" s="141">
        <v>1</v>
      </c>
      <c r="Q37" s="31" t="s">
        <v>9</v>
      </c>
      <c r="R37" s="34">
        <v>5.28</v>
      </c>
      <c r="S37" s="178"/>
      <c r="T37" s="178"/>
    </row>
    <row r="38" spans="1:20" s="11" customFormat="1" ht="12" customHeight="1">
      <c r="A38" s="294"/>
      <c r="B38" s="301"/>
      <c r="C38" s="301"/>
      <c r="D38" s="301"/>
      <c r="E38" s="255"/>
      <c r="F38" s="255"/>
      <c r="G38" s="255"/>
      <c r="H38" s="301"/>
      <c r="I38" s="306"/>
      <c r="J38" s="68" t="s">
        <v>176</v>
      </c>
      <c r="K38" s="64" t="s">
        <v>189</v>
      </c>
      <c r="L38" s="68" t="s">
        <v>111</v>
      </c>
      <c r="M38" s="374"/>
      <c r="N38" s="310"/>
      <c r="O38" s="37">
        <v>1762.72</v>
      </c>
      <c r="P38" s="139">
        <v>1</v>
      </c>
      <c r="Q38" s="38" t="s">
        <v>9</v>
      </c>
      <c r="R38" s="40">
        <v>5.28</v>
      </c>
      <c r="S38" s="178"/>
      <c r="T38" s="178"/>
    </row>
    <row r="39" spans="1:20" s="11" customFormat="1" ht="12" customHeight="1" thickBot="1">
      <c r="A39" s="294"/>
      <c r="B39" s="301"/>
      <c r="C39" s="301"/>
      <c r="D39" s="301"/>
      <c r="E39" s="255"/>
      <c r="F39" s="255"/>
      <c r="G39" s="255"/>
      <c r="H39" s="301"/>
      <c r="I39" s="306"/>
      <c r="J39" s="68" t="s">
        <v>179</v>
      </c>
      <c r="K39" s="67" t="s">
        <v>124</v>
      </c>
      <c r="L39" s="68" t="s">
        <v>191</v>
      </c>
      <c r="M39" s="376"/>
      <c r="N39" s="311"/>
      <c r="O39" s="46">
        <v>1762.72</v>
      </c>
      <c r="P39" s="140">
        <v>1</v>
      </c>
      <c r="Q39" s="38" t="s">
        <v>9</v>
      </c>
      <c r="R39" s="42">
        <v>5.28</v>
      </c>
      <c r="S39" s="178"/>
      <c r="T39" s="178"/>
    </row>
    <row r="40" spans="1:20" s="11" customFormat="1" ht="12" customHeight="1" thickTop="1">
      <c r="A40" s="293" t="s">
        <v>967</v>
      </c>
      <c r="B40" s="299" t="s">
        <v>201</v>
      </c>
      <c r="C40" s="299" t="s">
        <v>202</v>
      </c>
      <c r="D40" s="299" t="s">
        <v>203</v>
      </c>
      <c r="E40" s="254" t="s">
        <v>971</v>
      </c>
      <c r="F40" s="254" t="s">
        <v>972</v>
      </c>
      <c r="G40" s="254" t="s">
        <v>193</v>
      </c>
      <c r="H40" s="299" t="s">
        <v>205</v>
      </c>
      <c r="I40" s="305">
        <v>6</v>
      </c>
      <c r="J40" s="58" t="s">
        <v>195</v>
      </c>
      <c r="K40" s="59" t="s">
        <v>7</v>
      </c>
      <c r="L40" s="58" t="s">
        <v>62</v>
      </c>
      <c r="M40" s="252" t="s">
        <v>207</v>
      </c>
      <c r="N40" s="309"/>
      <c r="O40" s="35">
        <v>5110</v>
      </c>
      <c r="P40" s="141">
        <v>1</v>
      </c>
      <c r="Q40" s="31" t="s">
        <v>9</v>
      </c>
      <c r="R40" s="34">
        <v>5.28</v>
      </c>
      <c r="S40" s="178"/>
      <c r="T40" s="178"/>
    </row>
    <row r="41" spans="1:20" s="11" customFormat="1" ht="12" customHeight="1">
      <c r="A41" s="294"/>
      <c r="B41" s="301"/>
      <c r="C41" s="301"/>
      <c r="D41" s="301"/>
      <c r="E41" s="255"/>
      <c r="F41" s="255"/>
      <c r="G41" s="255"/>
      <c r="H41" s="301"/>
      <c r="I41" s="306"/>
      <c r="J41" s="17" t="s">
        <v>197</v>
      </c>
      <c r="K41" s="62" t="s">
        <v>209</v>
      </c>
      <c r="L41" s="17" t="s">
        <v>76</v>
      </c>
      <c r="M41" s="253"/>
      <c r="N41" s="310"/>
      <c r="O41" s="41">
        <v>5110</v>
      </c>
      <c r="P41" s="142">
        <v>1</v>
      </c>
      <c r="Q41" s="38" t="s">
        <v>1</v>
      </c>
      <c r="R41" s="78">
        <v>5.28</v>
      </c>
      <c r="S41" s="178"/>
      <c r="T41" s="178"/>
    </row>
    <row r="42" spans="1:20" s="11" customFormat="1" ht="12" customHeight="1">
      <c r="A42" s="294"/>
      <c r="B42" s="301"/>
      <c r="C42" s="301"/>
      <c r="D42" s="301"/>
      <c r="E42" s="255"/>
      <c r="F42" s="255"/>
      <c r="G42" s="255"/>
      <c r="H42" s="301"/>
      <c r="I42" s="306"/>
      <c r="J42" s="20" t="s">
        <v>199</v>
      </c>
      <c r="K42" s="127" t="s">
        <v>211</v>
      </c>
      <c r="L42" s="20" t="s">
        <v>212</v>
      </c>
      <c r="M42" s="253"/>
      <c r="N42" s="310"/>
      <c r="O42" s="41">
        <v>5110</v>
      </c>
      <c r="P42" s="142">
        <v>1</v>
      </c>
      <c r="Q42" s="38" t="s">
        <v>9</v>
      </c>
      <c r="R42" s="78">
        <v>5.28</v>
      </c>
      <c r="S42" s="178"/>
      <c r="T42" s="178"/>
    </row>
    <row r="43" spans="1:20" s="11" customFormat="1" ht="12" customHeight="1">
      <c r="A43" s="294"/>
      <c r="B43" s="316"/>
      <c r="C43" s="300"/>
      <c r="D43" s="300"/>
      <c r="E43" s="256"/>
      <c r="F43" s="256"/>
      <c r="G43" s="256"/>
      <c r="H43" s="308"/>
      <c r="I43" s="307"/>
      <c r="J43" s="20" t="s">
        <v>860</v>
      </c>
      <c r="K43" s="127" t="s">
        <v>214</v>
      </c>
      <c r="L43" s="20" t="s">
        <v>212</v>
      </c>
      <c r="M43" s="253"/>
      <c r="N43" s="310"/>
      <c r="O43" s="41">
        <v>5110</v>
      </c>
      <c r="P43" s="142">
        <v>1</v>
      </c>
      <c r="Q43" s="38" t="s">
        <v>9</v>
      </c>
      <c r="R43" s="78">
        <v>5.28</v>
      </c>
      <c r="S43" s="178"/>
      <c r="T43" s="178"/>
    </row>
    <row r="44" spans="1:20" s="11" customFormat="1" ht="27" customHeight="1" thickBot="1">
      <c r="A44" s="294"/>
      <c r="B44" s="316"/>
      <c r="C44" s="300"/>
      <c r="D44" s="300"/>
      <c r="E44" s="256"/>
      <c r="F44" s="256"/>
      <c r="G44" s="256"/>
      <c r="H44" s="308"/>
      <c r="I44" s="307"/>
      <c r="J44" s="63" t="s">
        <v>861</v>
      </c>
      <c r="K44" s="56" t="s">
        <v>168</v>
      </c>
      <c r="L44" s="63" t="s">
        <v>216</v>
      </c>
      <c r="M44" s="259"/>
      <c r="N44" s="311"/>
      <c r="O44" s="57">
        <v>5110</v>
      </c>
      <c r="P44" s="143">
        <v>1</v>
      </c>
      <c r="Q44" s="38" t="s">
        <v>9</v>
      </c>
      <c r="R44" s="65">
        <v>5.28</v>
      </c>
      <c r="S44" s="178"/>
      <c r="T44" s="178"/>
    </row>
    <row r="45" spans="1:20" s="11" customFormat="1" ht="12" customHeight="1" thickTop="1">
      <c r="A45" s="293" t="s">
        <v>967</v>
      </c>
      <c r="B45" s="299" t="s">
        <v>85</v>
      </c>
      <c r="C45" s="299" t="s">
        <v>217</v>
      </c>
      <c r="D45" s="299" t="s">
        <v>87</v>
      </c>
      <c r="E45" s="254" t="s">
        <v>971</v>
      </c>
      <c r="F45" s="254" t="s">
        <v>972</v>
      </c>
      <c r="G45" s="254" t="s">
        <v>204</v>
      </c>
      <c r="H45" s="299" t="s">
        <v>219</v>
      </c>
      <c r="I45" s="305">
        <v>6</v>
      </c>
      <c r="J45" s="58" t="s">
        <v>206</v>
      </c>
      <c r="K45" s="59" t="s">
        <v>7</v>
      </c>
      <c r="L45" s="58" t="s">
        <v>62</v>
      </c>
      <c r="M45" s="252" t="s">
        <v>221</v>
      </c>
      <c r="N45" s="309"/>
      <c r="O45" s="35">
        <v>77000</v>
      </c>
      <c r="P45" s="141">
        <v>1</v>
      </c>
      <c r="Q45" s="31" t="s">
        <v>9</v>
      </c>
      <c r="R45" s="34">
        <v>5.28</v>
      </c>
      <c r="S45" s="178"/>
      <c r="T45" s="178"/>
    </row>
    <row r="46" spans="1:20" s="11" customFormat="1" ht="12" customHeight="1">
      <c r="A46" s="294"/>
      <c r="B46" s="301"/>
      <c r="C46" s="301"/>
      <c r="D46" s="301"/>
      <c r="E46" s="255"/>
      <c r="F46" s="255"/>
      <c r="G46" s="255"/>
      <c r="H46" s="301"/>
      <c r="I46" s="306"/>
      <c r="J46" s="17" t="s">
        <v>208</v>
      </c>
      <c r="K46" s="62" t="s">
        <v>147</v>
      </c>
      <c r="L46" s="17" t="s">
        <v>76</v>
      </c>
      <c r="M46" s="253"/>
      <c r="N46" s="310"/>
      <c r="O46" s="41">
        <v>77000</v>
      </c>
      <c r="P46" s="142">
        <v>1</v>
      </c>
      <c r="Q46" s="38" t="s">
        <v>1</v>
      </c>
      <c r="R46" s="78">
        <v>5.28</v>
      </c>
      <c r="S46" s="178"/>
      <c r="T46" s="178"/>
    </row>
    <row r="47" spans="1:20" s="11" customFormat="1" ht="12" customHeight="1">
      <c r="A47" s="294"/>
      <c r="B47" s="301"/>
      <c r="C47" s="301"/>
      <c r="D47" s="301"/>
      <c r="E47" s="255"/>
      <c r="F47" s="255"/>
      <c r="G47" s="255"/>
      <c r="H47" s="301"/>
      <c r="I47" s="306"/>
      <c r="J47" s="20" t="s">
        <v>210</v>
      </c>
      <c r="K47" s="66" t="s">
        <v>224</v>
      </c>
      <c r="L47" s="20" t="s">
        <v>92</v>
      </c>
      <c r="M47" s="253"/>
      <c r="N47" s="310"/>
      <c r="O47" s="41">
        <v>77000</v>
      </c>
      <c r="P47" s="142">
        <v>1</v>
      </c>
      <c r="Q47" s="38" t="s">
        <v>1</v>
      </c>
      <c r="R47" s="78">
        <v>5.28</v>
      </c>
      <c r="S47" s="178"/>
      <c r="T47" s="178"/>
    </row>
    <row r="48" spans="1:20" s="11" customFormat="1" ht="12" customHeight="1">
      <c r="A48" s="294"/>
      <c r="B48" s="316"/>
      <c r="C48" s="300"/>
      <c r="D48" s="300"/>
      <c r="E48" s="256"/>
      <c r="F48" s="256"/>
      <c r="G48" s="256"/>
      <c r="H48" s="308"/>
      <c r="I48" s="307"/>
      <c r="J48" s="20" t="s">
        <v>213</v>
      </c>
      <c r="K48" s="127" t="s">
        <v>124</v>
      </c>
      <c r="L48" s="20" t="s">
        <v>212</v>
      </c>
      <c r="M48" s="253"/>
      <c r="N48" s="310"/>
      <c r="O48" s="41">
        <v>77000</v>
      </c>
      <c r="P48" s="142">
        <v>1</v>
      </c>
      <c r="Q48" s="38" t="s">
        <v>1</v>
      </c>
      <c r="R48" s="78">
        <v>5.28</v>
      </c>
      <c r="S48" s="178"/>
      <c r="T48" s="178"/>
    </row>
    <row r="49" spans="1:20" s="11" customFormat="1" ht="12" customHeight="1" thickBot="1">
      <c r="A49" s="294"/>
      <c r="B49" s="316"/>
      <c r="C49" s="300"/>
      <c r="D49" s="300"/>
      <c r="E49" s="256"/>
      <c r="F49" s="256"/>
      <c r="G49" s="256"/>
      <c r="H49" s="308"/>
      <c r="I49" s="307"/>
      <c r="J49" s="68" t="s">
        <v>215</v>
      </c>
      <c r="K49" s="67" t="s">
        <v>226</v>
      </c>
      <c r="L49" s="68" t="s">
        <v>216</v>
      </c>
      <c r="M49" s="259"/>
      <c r="N49" s="311"/>
      <c r="O49" s="57">
        <v>77000</v>
      </c>
      <c r="P49" s="143">
        <v>1</v>
      </c>
      <c r="Q49" s="38" t="s">
        <v>1</v>
      </c>
      <c r="R49" s="65">
        <v>5.28</v>
      </c>
      <c r="S49" s="178"/>
      <c r="T49" s="178"/>
    </row>
    <row r="50" spans="1:20" s="11" customFormat="1" ht="12" customHeight="1" thickTop="1">
      <c r="A50" s="293" t="s">
        <v>967</v>
      </c>
      <c r="B50" s="297"/>
      <c r="C50" s="252" t="s">
        <v>917</v>
      </c>
      <c r="D50" s="252" t="s">
        <v>227</v>
      </c>
      <c r="E50" s="257" t="s">
        <v>971</v>
      </c>
      <c r="F50" s="257" t="s">
        <v>972</v>
      </c>
      <c r="G50" s="257" t="s">
        <v>982</v>
      </c>
      <c r="H50" s="299" t="s">
        <v>229</v>
      </c>
      <c r="I50" s="286">
        <v>6</v>
      </c>
      <c r="J50" s="81" t="s">
        <v>862</v>
      </c>
      <c r="K50" s="74" t="s">
        <v>7</v>
      </c>
      <c r="L50" s="81" t="s">
        <v>62</v>
      </c>
      <c r="M50" s="309" t="s">
        <v>231</v>
      </c>
      <c r="N50" s="252"/>
      <c r="O50" s="51">
        <v>960</v>
      </c>
      <c r="P50" s="141">
        <v>1</v>
      </c>
      <c r="Q50" s="31" t="s">
        <v>9</v>
      </c>
      <c r="R50" s="34">
        <v>5.28</v>
      </c>
      <c r="S50" s="178"/>
      <c r="T50" s="178"/>
    </row>
    <row r="51" spans="1:20" s="11" customFormat="1" ht="12" customHeight="1">
      <c r="A51" s="294"/>
      <c r="B51" s="298"/>
      <c r="C51" s="253"/>
      <c r="D51" s="253"/>
      <c r="E51" s="258"/>
      <c r="F51" s="258"/>
      <c r="G51" s="258"/>
      <c r="H51" s="301"/>
      <c r="I51" s="287"/>
      <c r="J51" s="19" t="s">
        <v>863</v>
      </c>
      <c r="K51" s="55" t="s">
        <v>233</v>
      </c>
      <c r="L51" s="19" t="s">
        <v>67</v>
      </c>
      <c r="M51" s="310"/>
      <c r="N51" s="253"/>
      <c r="O51" s="37">
        <v>960</v>
      </c>
      <c r="P51" s="142">
        <v>1</v>
      </c>
      <c r="Q51" s="38" t="s">
        <v>9</v>
      </c>
      <c r="R51" s="78">
        <v>5.28</v>
      </c>
      <c r="S51" s="178"/>
      <c r="T51" s="178"/>
    </row>
    <row r="52" spans="1:20" s="11" customFormat="1" ht="12" customHeight="1">
      <c r="A52" s="294"/>
      <c r="B52" s="298"/>
      <c r="C52" s="253"/>
      <c r="D52" s="253"/>
      <c r="E52" s="258"/>
      <c r="F52" s="258"/>
      <c r="G52" s="258"/>
      <c r="H52" s="301"/>
      <c r="I52" s="287"/>
      <c r="J52" s="70" t="s">
        <v>864</v>
      </c>
      <c r="K52" s="82" t="s">
        <v>235</v>
      </c>
      <c r="L52" s="70" t="s">
        <v>216</v>
      </c>
      <c r="M52" s="310"/>
      <c r="N52" s="253"/>
      <c r="O52" s="37">
        <v>960</v>
      </c>
      <c r="P52" s="142">
        <v>1</v>
      </c>
      <c r="Q52" s="38" t="s">
        <v>9</v>
      </c>
      <c r="R52" s="78">
        <v>5.28</v>
      </c>
      <c r="S52" s="178"/>
      <c r="T52" s="178"/>
    </row>
    <row r="53" spans="1:20" s="11" customFormat="1" ht="12" customHeight="1" thickBot="1">
      <c r="A53" s="294"/>
      <c r="B53" s="298"/>
      <c r="C53" s="253"/>
      <c r="D53" s="253"/>
      <c r="E53" s="258"/>
      <c r="F53" s="258"/>
      <c r="G53" s="258"/>
      <c r="H53" s="308"/>
      <c r="I53" s="287"/>
      <c r="J53" s="72" t="s">
        <v>865</v>
      </c>
      <c r="K53" s="153" t="s">
        <v>237</v>
      </c>
      <c r="L53" s="72" t="s">
        <v>212</v>
      </c>
      <c r="M53" s="311"/>
      <c r="N53" s="259"/>
      <c r="O53" s="37">
        <v>960</v>
      </c>
      <c r="P53" s="143">
        <v>1</v>
      </c>
      <c r="Q53" s="38" t="s">
        <v>9</v>
      </c>
      <c r="R53" s="65">
        <v>5.28</v>
      </c>
      <c r="S53" s="178"/>
      <c r="T53" s="178"/>
    </row>
    <row r="54" spans="1:20" s="11" customFormat="1" ht="12" customHeight="1" thickTop="1">
      <c r="A54" s="293" t="s">
        <v>967</v>
      </c>
      <c r="B54" s="252" t="s">
        <v>238</v>
      </c>
      <c r="C54" s="252" t="s">
        <v>920</v>
      </c>
      <c r="D54" s="252" t="s">
        <v>87</v>
      </c>
      <c r="E54" s="257" t="s">
        <v>971</v>
      </c>
      <c r="F54" s="257" t="s">
        <v>972</v>
      </c>
      <c r="G54" s="257" t="s">
        <v>218</v>
      </c>
      <c r="H54" s="299" t="s">
        <v>240</v>
      </c>
      <c r="I54" s="286">
        <v>6</v>
      </c>
      <c r="J54" s="81" t="s">
        <v>220</v>
      </c>
      <c r="K54" s="74" t="s">
        <v>7</v>
      </c>
      <c r="L54" s="81" t="s">
        <v>62</v>
      </c>
      <c r="M54" s="309" t="s">
        <v>242</v>
      </c>
      <c r="N54" s="252"/>
      <c r="O54" s="51">
        <v>360490</v>
      </c>
      <c r="P54" s="141">
        <v>1</v>
      </c>
      <c r="Q54" s="31" t="s">
        <v>9</v>
      </c>
      <c r="R54" s="34">
        <v>5.28</v>
      </c>
      <c r="S54" s="178"/>
      <c r="T54" s="178"/>
    </row>
    <row r="55" spans="1:20" s="11" customFormat="1" ht="12" customHeight="1">
      <c r="A55" s="294"/>
      <c r="B55" s="253"/>
      <c r="C55" s="253"/>
      <c r="D55" s="253"/>
      <c r="E55" s="258"/>
      <c r="F55" s="258"/>
      <c r="G55" s="258"/>
      <c r="H55" s="301"/>
      <c r="I55" s="287"/>
      <c r="J55" s="19" t="s">
        <v>222</v>
      </c>
      <c r="K55" s="55" t="s">
        <v>244</v>
      </c>
      <c r="L55" s="19" t="s">
        <v>76</v>
      </c>
      <c r="M55" s="310"/>
      <c r="N55" s="253"/>
      <c r="O55" s="37">
        <v>360490</v>
      </c>
      <c r="P55" s="142">
        <v>1</v>
      </c>
      <c r="Q55" s="38" t="s">
        <v>1</v>
      </c>
      <c r="R55" s="78">
        <v>5.28</v>
      </c>
      <c r="S55" s="178"/>
      <c r="T55" s="178"/>
    </row>
    <row r="56" spans="1:20" s="11" customFormat="1" ht="12" customHeight="1">
      <c r="A56" s="294"/>
      <c r="B56" s="253"/>
      <c r="C56" s="253"/>
      <c r="D56" s="253"/>
      <c r="E56" s="258"/>
      <c r="F56" s="258"/>
      <c r="G56" s="258"/>
      <c r="H56" s="301"/>
      <c r="I56" s="287"/>
      <c r="J56" s="70" t="s">
        <v>223</v>
      </c>
      <c r="K56" s="82" t="s">
        <v>246</v>
      </c>
      <c r="L56" s="70" t="s">
        <v>67</v>
      </c>
      <c r="M56" s="310"/>
      <c r="N56" s="253"/>
      <c r="O56" s="37">
        <v>360490</v>
      </c>
      <c r="P56" s="142">
        <v>1</v>
      </c>
      <c r="Q56" s="38" t="s">
        <v>9</v>
      </c>
      <c r="R56" s="78">
        <v>5.28</v>
      </c>
      <c r="S56" s="178"/>
      <c r="T56" s="178"/>
    </row>
    <row r="57" spans="1:20" s="11" customFormat="1" ht="12" customHeight="1">
      <c r="A57" s="294"/>
      <c r="B57" s="253"/>
      <c r="C57" s="253"/>
      <c r="D57" s="253"/>
      <c r="E57" s="258"/>
      <c r="F57" s="258"/>
      <c r="G57" s="258"/>
      <c r="H57" s="308"/>
      <c r="I57" s="287"/>
      <c r="J57" s="70" t="s">
        <v>225</v>
      </c>
      <c r="K57" s="82" t="s">
        <v>235</v>
      </c>
      <c r="L57" s="70" t="s">
        <v>216</v>
      </c>
      <c r="M57" s="310"/>
      <c r="N57" s="253"/>
      <c r="O57" s="37">
        <v>360490</v>
      </c>
      <c r="P57" s="142">
        <v>1</v>
      </c>
      <c r="Q57" s="38" t="s">
        <v>9</v>
      </c>
      <c r="R57" s="78">
        <v>5.28</v>
      </c>
      <c r="S57" s="178"/>
      <c r="T57" s="178"/>
    </row>
    <row r="58" spans="1:20" s="11" customFormat="1" ht="12" customHeight="1" thickBot="1">
      <c r="A58" s="294"/>
      <c r="B58" s="259"/>
      <c r="C58" s="259"/>
      <c r="D58" s="259"/>
      <c r="E58" s="261"/>
      <c r="F58" s="261"/>
      <c r="G58" s="261"/>
      <c r="H58" s="308"/>
      <c r="I58" s="331"/>
      <c r="J58" s="72" t="s">
        <v>225</v>
      </c>
      <c r="K58" s="153" t="s">
        <v>248</v>
      </c>
      <c r="L58" s="72" t="s">
        <v>212</v>
      </c>
      <c r="M58" s="311"/>
      <c r="N58" s="259"/>
      <c r="O58" s="46">
        <v>360490</v>
      </c>
      <c r="P58" s="143">
        <v>1</v>
      </c>
      <c r="Q58" s="38" t="s">
        <v>9</v>
      </c>
      <c r="R58" s="65">
        <v>5.28</v>
      </c>
      <c r="S58" s="178"/>
      <c r="T58" s="178"/>
    </row>
    <row r="59" spans="1:20" s="11" customFormat="1" ht="12" customHeight="1" thickTop="1">
      <c r="A59" s="293" t="s">
        <v>967</v>
      </c>
      <c r="B59" s="252" t="s">
        <v>249</v>
      </c>
      <c r="C59" s="252" t="s">
        <v>978</v>
      </c>
      <c r="D59" s="252" t="s">
        <v>87</v>
      </c>
      <c r="E59" s="257" t="s">
        <v>971</v>
      </c>
      <c r="F59" s="257" t="s">
        <v>972</v>
      </c>
      <c r="G59" s="257" t="s">
        <v>228</v>
      </c>
      <c r="H59" s="299" t="s">
        <v>251</v>
      </c>
      <c r="I59" s="286">
        <v>6</v>
      </c>
      <c r="J59" s="81" t="s">
        <v>230</v>
      </c>
      <c r="K59" s="74" t="s">
        <v>7</v>
      </c>
      <c r="L59" s="81" t="s">
        <v>62</v>
      </c>
      <c r="M59" s="309" t="s">
        <v>253</v>
      </c>
      <c r="N59" s="252"/>
      <c r="O59" s="51">
        <v>200</v>
      </c>
      <c r="P59" s="141">
        <v>1</v>
      </c>
      <c r="Q59" s="31" t="s">
        <v>9</v>
      </c>
      <c r="R59" s="34">
        <v>5.28</v>
      </c>
      <c r="S59" s="178"/>
      <c r="T59" s="178"/>
    </row>
    <row r="60" spans="1:20" s="11" customFormat="1" ht="12" customHeight="1">
      <c r="A60" s="294"/>
      <c r="B60" s="253"/>
      <c r="C60" s="253"/>
      <c r="D60" s="253"/>
      <c r="E60" s="258"/>
      <c r="F60" s="258"/>
      <c r="G60" s="258"/>
      <c r="H60" s="301"/>
      <c r="I60" s="287"/>
      <c r="J60" s="19" t="s">
        <v>232</v>
      </c>
      <c r="K60" s="55" t="s">
        <v>209</v>
      </c>
      <c r="L60" s="19" t="s">
        <v>92</v>
      </c>
      <c r="M60" s="310"/>
      <c r="N60" s="253"/>
      <c r="O60" s="37">
        <v>200</v>
      </c>
      <c r="P60" s="142">
        <v>1</v>
      </c>
      <c r="Q60" s="38" t="s">
        <v>1</v>
      </c>
      <c r="R60" s="78">
        <v>5.28</v>
      </c>
      <c r="S60" s="178"/>
      <c r="T60" s="178"/>
    </row>
    <row r="61" spans="1:20" s="11" customFormat="1" ht="12" customHeight="1">
      <c r="A61" s="294"/>
      <c r="B61" s="253"/>
      <c r="C61" s="253"/>
      <c r="D61" s="253"/>
      <c r="E61" s="258"/>
      <c r="F61" s="258"/>
      <c r="G61" s="258"/>
      <c r="H61" s="301"/>
      <c r="I61" s="287"/>
      <c r="J61" s="70" t="s">
        <v>234</v>
      </c>
      <c r="K61" s="82" t="s">
        <v>246</v>
      </c>
      <c r="L61" s="70" t="s">
        <v>92</v>
      </c>
      <c r="M61" s="310"/>
      <c r="N61" s="253"/>
      <c r="O61" s="37">
        <v>200</v>
      </c>
      <c r="P61" s="142">
        <v>1</v>
      </c>
      <c r="Q61" s="38" t="s">
        <v>9</v>
      </c>
      <c r="R61" s="78">
        <v>5.28</v>
      </c>
      <c r="S61" s="178"/>
      <c r="T61" s="178"/>
    </row>
    <row r="62" spans="1:20" s="11" customFormat="1" ht="12" customHeight="1" thickBot="1">
      <c r="A62" s="294"/>
      <c r="B62" s="259"/>
      <c r="C62" s="259"/>
      <c r="D62" s="259"/>
      <c r="E62" s="261"/>
      <c r="F62" s="261"/>
      <c r="G62" s="261"/>
      <c r="H62" s="308"/>
      <c r="I62" s="331"/>
      <c r="J62" s="72" t="s">
        <v>236</v>
      </c>
      <c r="K62" s="153" t="s">
        <v>257</v>
      </c>
      <c r="L62" s="72" t="s">
        <v>216</v>
      </c>
      <c r="M62" s="311"/>
      <c r="N62" s="259"/>
      <c r="O62" s="46">
        <v>200</v>
      </c>
      <c r="P62" s="143">
        <v>1</v>
      </c>
      <c r="Q62" s="38" t="s">
        <v>9</v>
      </c>
      <c r="R62" s="65">
        <v>5.28</v>
      </c>
      <c r="S62" s="178"/>
      <c r="T62" s="178"/>
    </row>
    <row r="63" spans="1:20" s="11" customFormat="1" ht="12" customHeight="1" thickTop="1">
      <c r="A63" s="293" t="s">
        <v>967</v>
      </c>
      <c r="B63" s="299" t="s">
        <v>258</v>
      </c>
      <c r="C63" s="299" t="s">
        <v>286</v>
      </c>
      <c r="D63" s="252" t="s">
        <v>87</v>
      </c>
      <c r="E63" s="254" t="s">
        <v>971</v>
      </c>
      <c r="F63" s="254" t="s">
        <v>972</v>
      </c>
      <c r="G63" s="254" t="s">
        <v>260</v>
      </c>
      <c r="H63" s="299" t="s">
        <v>288</v>
      </c>
      <c r="I63" s="305">
        <v>7</v>
      </c>
      <c r="J63" s="58" t="s">
        <v>262</v>
      </c>
      <c r="K63" s="59" t="s">
        <v>7</v>
      </c>
      <c r="L63" s="58" t="s">
        <v>72</v>
      </c>
      <c r="M63" s="252" t="s">
        <v>276</v>
      </c>
      <c r="N63" s="343" t="s">
        <v>277</v>
      </c>
      <c r="O63" s="35">
        <v>804.35</v>
      </c>
      <c r="P63" s="141">
        <v>1</v>
      </c>
      <c r="Q63" s="31" t="s">
        <v>9</v>
      </c>
      <c r="R63" s="34">
        <v>5.28</v>
      </c>
      <c r="S63" s="178"/>
      <c r="T63" s="178"/>
    </row>
    <row r="64" spans="1:20" s="11" customFormat="1" ht="12" customHeight="1">
      <c r="A64" s="294"/>
      <c r="B64" s="301"/>
      <c r="C64" s="301"/>
      <c r="D64" s="253"/>
      <c r="E64" s="255"/>
      <c r="F64" s="255"/>
      <c r="G64" s="255"/>
      <c r="H64" s="301"/>
      <c r="I64" s="306"/>
      <c r="J64" s="17" t="s">
        <v>264</v>
      </c>
      <c r="K64" s="62" t="s">
        <v>147</v>
      </c>
      <c r="L64" s="17" t="s">
        <v>79</v>
      </c>
      <c r="M64" s="253"/>
      <c r="N64" s="344"/>
      <c r="O64" s="41">
        <v>804.35</v>
      </c>
      <c r="P64" s="142">
        <v>1</v>
      </c>
      <c r="Q64" s="38" t="s">
        <v>1</v>
      </c>
      <c r="R64" s="78">
        <v>5.28</v>
      </c>
      <c r="S64" s="178"/>
      <c r="T64" s="178"/>
    </row>
    <row r="65" spans="1:20" s="11" customFormat="1" ht="12" customHeight="1">
      <c r="A65" s="294"/>
      <c r="B65" s="301"/>
      <c r="C65" s="301"/>
      <c r="D65" s="253"/>
      <c r="E65" s="255"/>
      <c r="F65" s="255"/>
      <c r="G65" s="255"/>
      <c r="H65" s="301"/>
      <c r="I65" s="306"/>
      <c r="J65" s="20" t="s">
        <v>265</v>
      </c>
      <c r="K65" s="82" t="s">
        <v>292</v>
      </c>
      <c r="L65" s="20" t="s">
        <v>267</v>
      </c>
      <c r="M65" s="253"/>
      <c r="N65" s="344"/>
      <c r="O65" s="41">
        <v>804.35</v>
      </c>
      <c r="P65" s="142">
        <v>1</v>
      </c>
      <c r="Q65" s="38" t="s">
        <v>1</v>
      </c>
      <c r="R65" s="78">
        <v>5.28</v>
      </c>
      <c r="S65" s="178"/>
      <c r="T65" s="178"/>
    </row>
    <row r="66" spans="1:20" s="11" customFormat="1" ht="12" customHeight="1" thickBot="1">
      <c r="A66" s="294"/>
      <c r="B66" s="300"/>
      <c r="C66" s="300"/>
      <c r="D66" s="253"/>
      <c r="E66" s="256"/>
      <c r="F66" s="256"/>
      <c r="G66" s="256"/>
      <c r="H66" s="308"/>
      <c r="I66" s="307"/>
      <c r="J66" s="20" t="s">
        <v>268</v>
      </c>
      <c r="K66" s="55" t="s">
        <v>285</v>
      </c>
      <c r="L66" s="20" t="s">
        <v>270</v>
      </c>
      <c r="M66" s="253"/>
      <c r="N66" s="344"/>
      <c r="O66" s="41">
        <v>804.35</v>
      </c>
      <c r="P66" s="142">
        <v>1</v>
      </c>
      <c r="Q66" s="38" t="s">
        <v>1</v>
      </c>
      <c r="R66" s="78">
        <v>5.28</v>
      </c>
      <c r="S66" s="178"/>
      <c r="T66" s="178"/>
    </row>
    <row r="67" spans="1:20" s="11" customFormat="1" ht="12" customHeight="1" thickTop="1">
      <c r="A67" s="293" t="s">
        <v>967</v>
      </c>
      <c r="B67" s="299" t="s">
        <v>258</v>
      </c>
      <c r="C67" s="299" t="s">
        <v>377</v>
      </c>
      <c r="D67" s="252" t="s">
        <v>378</v>
      </c>
      <c r="E67" s="257" t="s">
        <v>971</v>
      </c>
      <c r="F67" s="257" t="s">
        <v>972</v>
      </c>
      <c r="G67" s="257" t="s">
        <v>350</v>
      </c>
      <c r="H67" s="252" t="s">
        <v>380</v>
      </c>
      <c r="I67" s="286">
        <v>7</v>
      </c>
      <c r="J67" s="81" t="s">
        <v>352</v>
      </c>
      <c r="K67" s="59" t="s">
        <v>7</v>
      </c>
      <c r="L67" s="58" t="s">
        <v>72</v>
      </c>
      <c r="M67" s="252" t="s">
        <v>382</v>
      </c>
      <c r="N67" s="349">
        <v>0.41</v>
      </c>
      <c r="O67" s="35">
        <v>32978.35</v>
      </c>
      <c r="P67" s="141">
        <v>1</v>
      </c>
      <c r="Q67" s="31" t="s">
        <v>9</v>
      </c>
      <c r="R67" s="34">
        <v>5.28</v>
      </c>
      <c r="S67" s="178"/>
      <c r="T67" s="178"/>
    </row>
    <row r="68" spans="1:20" s="11" customFormat="1" ht="12" customHeight="1">
      <c r="A68" s="294"/>
      <c r="B68" s="301"/>
      <c r="C68" s="301"/>
      <c r="D68" s="253"/>
      <c r="E68" s="258"/>
      <c r="F68" s="258"/>
      <c r="G68" s="258"/>
      <c r="H68" s="253"/>
      <c r="I68" s="287"/>
      <c r="J68" s="19" t="s">
        <v>353</v>
      </c>
      <c r="K68" s="62" t="s">
        <v>147</v>
      </c>
      <c r="L68" s="17" t="s">
        <v>79</v>
      </c>
      <c r="M68" s="253"/>
      <c r="N68" s="350"/>
      <c r="O68" s="41">
        <v>32978.35</v>
      </c>
      <c r="P68" s="142">
        <v>1</v>
      </c>
      <c r="Q68" s="38" t="s">
        <v>1</v>
      </c>
      <c r="R68" s="78">
        <v>5.28</v>
      </c>
      <c r="S68" s="178"/>
      <c r="T68" s="178"/>
    </row>
    <row r="69" spans="1:20" s="11" customFormat="1" ht="12" customHeight="1">
      <c r="A69" s="294"/>
      <c r="B69" s="301"/>
      <c r="C69" s="301"/>
      <c r="D69" s="253"/>
      <c r="E69" s="258"/>
      <c r="F69" s="258"/>
      <c r="G69" s="258"/>
      <c r="H69" s="253"/>
      <c r="I69" s="287"/>
      <c r="J69" s="70" t="s">
        <v>354</v>
      </c>
      <c r="K69" s="82" t="s">
        <v>385</v>
      </c>
      <c r="L69" s="20" t="s">
        <v>267</v>
      </c>
      <c r="M69" s="253"/>
      <c r="N69" s="350"/>
      <c r="O69" s="41">
        <v>32978.35</v>
      </c>
      <c r="P69" s="142">
        <v>1</v>
      </c>
      <c r="Q69" s="38" t="s">
        <v>1</v>
      </c>
      <c r="R69" s="78">
        <v>5.28</v>
      </c>
      <c r="S69" s="178"/>
      <c r="T69" s="178"/>
    </row>
    <row r="70" spans="1:20" s="11" customFormat="1" ht="15" customHeight="1" thickBot="1">
      <c r="A70" s="294"/>
      <c r="B70" s="300"/>
      <c r="C70" s="300"/>
      <c r="D70" s="253"/>
      <c r="E70" s="261"/>
      <c r="F70" s="261"/>
      <c r="G70" s="261"/>
      <c r="H70" s="259"/>
      <c r="I70" s="331"/>
      <c r="J70" s="63" t="s">
        <v>876</v>
      </c>
      <c r="K70" s="75" t="s">
        <v>285</v>
      </c>
      <c r="L70" s="63" t="s">
        <v>270</v>
      </c>
      <c r="M70" s="253"/>
      <c r="N70" s="350"/>
      <c r="O70" s="57">
        <v>32978.35</v>
      </c>
      <c r="P70" s="143">
        <v>1</v>
      </c>
      <c r="Q70" s="38" t="s">
        <v>1</v>
      </c>
      <c r="R70" s="65">
        <v>5.28</v>
      </c>
      <c r="S70" s="178"/>
      <c r="T70" s="178"/>
    </row>
    <row r="71" spans="1:20" s="11" customFormat="1" ht="12" customHeight="1" thickTop="1">
      <c r="A71" s="293" t="s">
        <v>967</v>
      </c>
      <c r="B71" s="299" t="s">
        <v>258</v>
      </c>
      <c r="C71" s="299" t="s">
        <v>386</v>
      </c>
      <c r="D71" s="252" t="s">
        <v>387</v>
      </c>
      <c r="E71" s="257" t="s">
        <v>971</v>
      </c>
      <c r="F71" s="257" t="s">
        <v>972</v>
      </c>
      <c r="G71" s="257" t="s">
        <v>358</v>
      </c>
      <c r="H71" s="252" t="s">
        <v>389</v>
      </c>
      <c r="I71" s="286">
        <v>7</v>
      </c>
      <c r="J71" s="81" t="s">
        <v>360</v>
      </c>
      <c r="K71" s="59" t="s">
        <v>7</v>
      </c>
      <c r="L71" s="58" t="s">
        <v>72</v>
      </c>
      <c r="M71" s="252" t="s">
        <v>390</v>
      </c>
      <c r="N71" s="349">
        <v>0.2</v>
      </c>
      <c r="O71" s="35">
        <v>16087</v>
      </c>
      <c r="P71" s="141">
        <v>1</v>
      </c>
      <c r="Q71" s="31" t="s">
        <v>9</v>
      </c>
      <c r="R71" s="34">
        <v>5.28</v>
      </c>
      <c r="S71" s="178"/>
      <c r="T71" s="178"/>
    </row>
    <row r="72" spans="1:20" s="11" customFormat="1" ht="12" customHeight="1">
      <c r="A72" s="294"/>
      <c r="B72" s="301"/>
      <c r="C72" s="301"/>
      <c r="D72" s="253"/>
      <c r="E72" s="258"/>
      <c r="F72" s="258"/>
      <c r="G72" s="258"/>
      <c r="H72" s="253"/>
      <c r="I72" s="287"/>
      <c r="J72" s="19" t="s">
        <v>362</v>
      </c>
      <c r="K72" s="62" t="s">
        <v>147</v>
      </c>
      <c r="L72" s="17" t="s">
        <v>79</v>
      </c>
      <c r="M72" s="253"/>
      <c r="N72" s="350"/>
      <c r="O72" s="41">
        <v>16087</v>
      </c>
      <c r="P72" s="142">
        <v>1</v>
      </c>
      <c r="Q72" s="38" t="s">
        <v>1</v>
      </c>
      <c r="R72" s="78">
        <v>5.28</v>
      </c>
      <c r="S72" s="178"/>
      <c r="T72" s="178"/>
    </row>
    <row r="73" spans="1:20" s="11" customFormat="1" ht="12" customHeight="1">
      <c r="A73" s="294"/>
      <c r="B73" s="301"/>
      <c r="C73" s="301"/>
      <c r="D73" s="253"/>
      <c r="E73" s="258"/>
      <c r="F73" s="258"/>
      <c r="G73" s="258"/>
      <c r="H73" s="253"/>
      <c r="I73" s="287"/>
      <c r="J73" s="70" t="s">
        <v>363</v>
      </c>
      <c r="K73" s="82" t="s">
        <v>385</v>
      </c>
      <c r="L73" s="20" t="s">
        <v>267</v>
      </c>
      <c r="M73" s="253"/>
      <c r="N73" s="350"/>
      <c r="O73" s="41">
        <v>16087</v>
      </c>
      <c r="P73" s="142">
        <v>1</v>
      </c>
      <c r="Q73" s="38" t="s">
        <v>1</v>
      </c>
      <c r="R73" s="78">
        <v>5.28</v>
      </c>
      <c r="S73" s="178"/>
      <c r="T73" s="178"/>
    </row>
    <row r="74" spans="1:20" s="11" customFormat="1" ht="12" customHeight="1" thickBot="1">
      <c r="A74" s="294"/>
      <c r="B74" s="300"/>
      <c r="C74" s="300"/>
      <c r="D74" s="253"/>
      <c r="E74" s="261"/>
      <c r="F74" s="261"/>
      <c r="G74" s="261"/>
      <c r="H74" s="259"/>
      <c r="I74" s="331"/>
      <c r="J74" s="63" t="s">
        <v>365</v>
      </c>
      <c r="K74" s="75" t="s">
        <v>285</v>
      </c>
      <c r="L74" s="63" t="s">
        <v>270</v>
      </c>
      <c r="M74" s="253"/>
      <c r="N74" s="350"/>
      <c r="O74" s="57">
        <v>16087</v>
      </c>
      <c r="P74" s="143">
        <v>1</v>
      </c>
      <c r="Q74" s="38" t="s">
        <v>1</v>
      </c>
      <c r="R74" s="65">
        <v>5.28</v>
      </c>
      <c r="S74" s="178"/>
      <c r="T74" s="178"/>
    </row>
    <row r="75" spans="1:20" s="11" customFormat="1" ht="12" customHeight="1" thickTop="1">
      <c r="A75" s="293" t="s">
        <v>967</v>
      </c>
      <c r="B75" s="299" t="s">
        <v>258</v>
      </c>
      <c r="C75" s="299" t="s">
        <v>394</v>
      </c>
      <c r="D75" s="252" t="s">
        <v>87</v>
      </c>
      <c r="E75" s="258" t="s">
        <v>971</v>
      </c>
      <c r="F75" s="258" t="s">
        <v>972</v>
      </c>
      <c r="G75" s="258" t="s">
        <v>368</v>
      </c>
      <c r="H75" s="253" t="s">
        <v>396</v>
      </c>
      <c r="I75" s="287">
        <v>6</v>
      </c>
      <c r="J75" s="81" t="s">
        <v>370</v>
      </c>
      <c r="K75" s="59" t="s">
        <v>7</v>
      </c>
      <c r="L75" s="58" t="s">
        <v>62</v>
      </c>
      <c r="M75" s="252" t="s">
        <v>397</v>
      </c>
      <c r="N75" s="349">
        <v>0.01</v>
      </c>
      <c r="O75" s="60">
        <v>804.35</v>
      </c>
      <c r="P75" s="141">
        <v>1</v>
      </c>
      <c r="Q75" s="31" t="s">
        <v>9</v>
      </c>
      <c r="R75" s="34">
        <v>5.28</v>
      </c>
      <c r="S75" s="178"/>
      <c r="T75" s="178"/>
    </row>
    <row r="76" spans="1:20" s="11" customFormat="1" ht="12" customHeight="1">
      <c r="A76" s="294"/>
      <c r="B76" s="301"/>
      <c r="C76" s="301"/>
      <c r="D76" s="253"/>
      <c r="E76" s="258"/>
      <c r="F76" s="258"/>
      <c r="G76" s="258"/>
      <c r="H76" s="253"/>
      <c r="I76" s="287"/>
      <c r="J76" s="19" t="s">
        <v>373</v>
      </c>
      <c r="K76" s="62" t="s">
        <v>147</v>
      </c>
      <c r="L76" s="17" t="s">
        <v>76</v>
      </c>
      <c r="M76" s="253"/>
      <c r="N76" s="350"/>
      <c r="O76" s="95">
        <v>804.35</v>
      </c>
      <c r="P76" s="142">
        <v>1</v>
      </c>
      <c r="Q76" s="38" t="s">
        <v>1</v>
      </c>
      <c r="R76" s="78">
        <v>5.28</v>
      </c>
      <c r="S76" s="178"/>
      <c r="T76" s="178"/>
    </row>
    <row r="77" spans="1:20" s="11" customFormat="1" ht="12" customHeight="1">
      <c r="A77" s="294"/>
      <c r="B77" s="301"/>
      <c r="C77" s="301"/>
      <c r="D77" s="253"/>
      <c r="E77" s="258"/>
      <c r="F77" s="258"/>
      <c r="G77" s="258"/>
      <c r="H77" s="253"/>
      <c r="I77" s="287"/>
      <c r="J77" s="70" t="s">
        <v>374</v>
      </c>
      <c r="K77" s="82" t="s">
        <v>400</v>
      </c>
      <c r="L77" s="20" t="s">
        <v>92</v>
      </c>
      <c r="M77" s="253"/>
      <c r="N77" s="350"/>
      <c r="O77" s="95">
        <v>804.35</v>
      </c>
      <c r="P77" s="142">
        <v>1</v>
      </c>
      <c r="Q77" s="38" t="s">
        <v>1</v>
      </c>
      <c r="R77" s="78">
        <v>5.28</v>
      </c>
      <c r="S77" s="178"/>
      <c r="T77" s="178"/>
    </row>
    <row r="78" spans="1:20" s="11" customFormat="1" ht="12" customHeight="1" thickBot="1">
      <c r="A78" s="294"/>
      <c r="B78" s="300"/>
      <c r="C78" s="300"/>
      <c r="D78" s="253"/>
      <c r="E78" s="258"/>
      <c r="F78" s="258"/>
      <c r="G78" s="258"/>
      <c r="H78" s="253"/>
      <c r="I78" s="287"/>
      <c r="J78" s="63" t="s">
        <v>376</v>
      </c>
      <c r="K78" s="75" t="s">
        <v>285</v>
      </c>
      <c r="L78" s="63" t="s">
        <v>270</v>
      </c>
      <c r="M78" s="253"/>
      <c r="N78" s="351"/>
      <c r="O78" s="107">
        <v>804.35</v>
      </c>
      <c r="P78" s="143">
        <v>1</v>
      </c>
      <c r="Q78" s="38" t="s">
        <v>1</v>
      </c>
      <c r="R78" s="65">
        <v>5.28</v>
      </c>
      <c r="S78" s="178"/>
      <c r="T78" s="178"/>
    </row>
    <row r="79" spans="1:20" s="11" customFormat="1" ht="12" customHeight="1" thickTop="1">
      <c r="A79" s="293" t="s">
        <v>967</v>
      </c>
      <c r="B79" s="299" t="s">
        <v>446</v>
      </c>
      <c r="C79" s="299" t="s">
        <v>447</v>
      </c>
      <c r="D79" s="299" t="s">
        <v>87</v>
      </c>
      <c r="E79" s="257" t="s">
        <v>971</v>
      </c>
      <c r="F79" s="257" t="s">
        <v>972</v>
      </c>
      <c r="G79" s="257" t="s">
        <v>403</v>
      </c>
      <c r="H79" s="299" t="s">
        <v>449</v>
      </c>
      <c r="I79" s="305">
        <v>8</v>
      </c>
      <c r="J79" s="58" t="s">
        <v>405</v>
      </c>
      <c r="K79" s="59" t="s">
        <v>7</v>
      </c>
      <c r="L79" s="58" t="s">
        <v>89</v>
      </c>
      <c r="M79" s="252" t="s">
        <v>451</v>
      </c>
      <c r="N79" s="309" t="s">
        <v>987</v>
      </c>
      <c r="O79" s="109">
        <v>646.79999999999995</v>
      </c>
      <c r="P79" s="141">
        <v>1</v>
      </c>
      <c r="Q79" s="31" t="s">
        <v>9</v>
      </c>
      <c r="R79" s="34">
        <v>5.28</v>
      </c>
      <c r="S79" s="178"/>
      <c r="T79" s="178"/>
    </row>
    <row r="80" spans="1:20" s="11" customFormat="1" ht="12" customHeight="1">
      <c r="A80" s="294"/>
      <c r="B80" s="301"/>
      <c r="C80" s="301"/>
      <c r="D80" s="301"/>
      <c r="E80" s="258"/>
      <c r="F80" s="258"/>
      <c r="G80" s="258"/>
      <c r="H80" s="301"/>
      <c r="I80" s="306"/>
      <c r="J80" s="17" t="s">
        <v>407</v>
      </c>
      <c r="K80" s="62" t="s">
        <v>147</v>
      </c>
      <c r="L80" s="17" t="s">
        <v>453</v>
      </c>
      <c r="M80" s="253"/>
      <c r="N80" s="310"/>
      <c r="O80" s="37">
        <v>646.79999999999995</v>
      </c>
      <c r="P80" s="142">
        <v>1</v>
      </c>
      <c r="Q80" s="38" t="s">
        <v>1</v>
      </c>
      <c r="R80" s="78">
        <v>5.28</v>
      </c>
      <c r="S80" s="178"/>
      <c r="T80" s="178"/>
    </row>
    <row r="81" spans="1:20" s="11" customFormat="1" ht="12" customHeight="1">
      <c r="A81" s="294"/>
      <c r="B81" s="301"/>
      <c r="C81" s="301"/>
      <c r="D81" s="301"/>
      <c r="E81" s="258"/>
      <c r="F81" s="258"/>
      <c r="G81" s="258"/>
      <c r="H81" s="301"/>
      <c r="I81" s="306"/>
      <c r="J81" s="20" t="s">
        <v>408</v>
      </c>
      <c r="K81" s="127" t="s">
        <v>455</v>
      </c>
      <c r="L81" s="20" t="s">
        <v>453</v>
      </c>
      <c r="M81" s="253"/>
      <c r="N81" s="310"/>
      <c r="O81" s="37">
        <v>646.79999999999995</v>
      </c>
      <c r="P81" s="142">
        <v>1</v>
      </c>
      <c r="Q81" s="38" t="s">
        <v>9</v>
      </c>
      <c r="R81" s="78">
        <v>5.28</v>
      </c>
      <c r="S81" s="178"/>
      <c r="T81" s="178"/>
    </row>
    <row r="82" spans="1:20" s="11" customFormat="1" ht="12" customHeight="1">
      <c r="A82" s="294"/>
      <c r="B82" s="316"/>
      <c r="C82" s="300"/>
      <c r="D82" s="300"/>
      <c r="E82" s="258"/>
      <c r="F82" s="258"/>
      <c r="G82" s="258"/>
      <c r="H82" s="308"/>
      <c r="I82" s="307"/>
      <c r="J82" s="20" t="s">
        <v>409</v>
      </c>
      <c r="K82" s="127" t="s">
        <v>246</v>
      </c>
      <c r="L82" s="20" t="s">
        <v>457</v>
      </c>
      <c r="M82" s="253"/>
      <c r="N82" s="310"/>
      <c r="O82" s="37">
        <v>646.79999999999995</v>
      </c>
      <c r="P82" s="142">
        <v>1</v>
      </c>
      <c r="Q82" s="38" t="s">
        <v>9</v>
      </c>
      <c r="R82" s="78">
        <v>5.28</v>
      </c>
      <c r="S82" s="178"/>
      <c r="T82" s="178"/>
    </row>
    <row r="83" spans="1:20" s="11" customFormat="1" ht="12" customHeight="1" thickBot="1">
      <c r="A83" s="294"/>
      <c r="B83" s="316"/>
      <c r="C83" s="300"/>
      <c r="D83" s="300"/>
      <c r="E83" s="261"/>
      <c r="F83" s="261"/>
      <c r="G83" s="261"/>
      <c r="H83" s="308"/>
      <c r="I83" s="307"/>
      <c r="J83" s="63" t="s">
        <v>411</v>
      </c>
      <c r="K83" s="56" t="s">
        <v>445</v>
      </c>
      <c r="L83" s="63" t="s">
        <v>459</v>
      </c>
      <c r="M83" s="253"/>
      <c r="N83" s="311"/>
      <c r="O83" s="37">
        <v>646.79999999999995</v>
      </c>
      <c r="P83" s="143">
        <v>1</v>
      </c>
      <c r="Q83" s="38" t="s">
        <v>9</v>
      </c>
      <c r="R83" s="65">
        <v>5.28</v>
      </c>
      <c r="S83" s="178"/>
      <c r="T83" s="178"/>
    </row>
    <row r="84" spans="1:20" s="11" customFormat="1" ht="12" customHeight="1" thickTop="1">
      <c r="A84" s="293" t="s">
        <v>967</v>
      </c>
      <c r="B84" s="299"/>
      <c r="C84" s="299" t="s">
        <v>460</v>
      </c>
      <c r="D84" s="299" t="s">
        <v>87</v>
      </c>
      <c r="E84" s="254" t="s">
        <v>971</v>
      </c>
      <c r="F84" s="254" t="s">
        <v>972</v>
      </c>
      <c r="G84" s="254" t="s">
        <v>414</v>
      </c>
      <c r="H84" s="299" t="s">
        <v>462</v>
      </c>
      <c r="I84" s="305">
        <v>7</v>
      </c>
      <c r="J84" s="58" t="s">
        <v>416</v>
      </c>
      <c r="K84" s="59" t="s">
        <v>7</v>
      </c>
      <c r="L84" s="58" t="s">
        <v>72</v>
      </c>
      <c r="M84" s="309" t="s">
        <v>464</v>
      </c>
      <c r="N84" s="309" t="s">
        <v>988</v>
      </c>
      <c r="O84" s="51">
        <v>5285.1</v>
      </c>
      <c r="P84" s="141">
        <v>1</v>
      </c>
      <c r="Q84" s="31" t="s">
        <v>9</v>
      </c>
      <c r="R84" s="34">
        <v>5.28</v>
      </c>
      <c r="S84" s="178"/>
      <c r="T84" s="178"/>
    </row>
    <row r="85" spans="1:20" s="11" customFormat="1" ht="12" customHeight="1">
      <c r="A85" s="294"/>
      <c r="B85" s="301"/>
      <c r="C85" s="301"/>
      <c r="D85" s="301"/>
      <c r="E85" s="255"/>
      <c r="F85" s="255"/>
      <c r="G85" s="255"/>
      <c r="H85" s="301"/>
      <c r="I85" s="306"/>
      <c r="J85" s="17" t="s">
        <v>418</v>
      </c>
      <c r="K85" s="62" t="s">
        <v>428</v>
      </c>
      <c r="L85" s="17" t="s">
        <v>79</v>
      </c>
      <c r="M85" s="310"/>
      <c r="N85" s="310"/>
      <c r="O85" s="37">
        <v>5285.1</v>
      </c>
      <c r="P85" s="142">
        <v>1</v>
      </c>
      <c r="Q85" s="38" t="s">
        <v>9</v>
      </c>
      <c r="R85" s="78">
        <v>5.28</v>
      </c>
      <c r="S85" s="178"/>
      <c r="T85" s="178"/>
    </row>
    <row r="86" spans="1:20" s="11" customFormat="1" ht="12" customHeight="1">
      <c r="A86" s="294"/>
      <c r="B86" s="301"/>
      <c r="C86" s="301"/>
      <c r="D86" s="301"/>
      <c r="E86" s="255"/>
      <c r="F86" s="255"/>
      <c r="G86" s="255"/>
      <c r="H86" s="301"/>
      <c r="I86" s="306"/>
      <c r="J86" s="20" t="s">
        <v>419</v>
      </c>
      <c r="K86" s="83" t="s">
        <v>467</v>
      </c>
      <c r="L86" s="20" t="s">
        <v>270</v>
      </c>
      <c r="M86" s="310"/>
      <c r="N86" s="310"/>
      <c r="O86" s="37">
        <v>5285.1</v>
      </c>
      <c r="P86" s="142">
        <v>1</v>
      </c>
      <c r="Q86" s="38" t="s">
        <v>9</v>
      </c>
      <c r="R86" s="78">
        <v>5.28</v>
      </c>
      <c r="S86" s="178"/>
      <c r="T86" s="178"/>
    </row>
    <row r="87" spans="1:20" s="11" customFormat="1" ht="12" customHeight="1" thickBot="1">
      <c r="A87" s="294"/>
      <c r="B87" s="316"/>
      <c r="C87" s="300"/>
      <c r="D87" s="300"/>
      <c r="E87" s="256"/>
      <c r="F87" s="256"/>
      <c r="G87" s="256"/>
      <c r="H87" s="308"/>
      <c r="I87" s="307"/>
      <c r="J87" s="47" t="s">
        <v>421</v>
      </c>
      <c r="K87" s="75" t="s">
        <v>469</v>
      </c>
      <c r="L87" s="47" t="s">
        <v>270</v>
      </c>
      <c r="M87" s="311"/>
      <c r="N87" s="311"/>
      <c r="O87" s="37">
        <v>5285.1</v>
      </c>
      <c r="P87" s="143">
        <v>1</v>
      </c>
      <c r="Q87" s="38" t="s">
        <v>9</v>
      </c>
      <c r="R87" s="65">
        <v>5.28</v>
      </c>
      <c r="S87" s="178"/>
      <c r="T87" s="178"/>
    </row>
    <row r="88" spans="1:20" s="11" customFormat="1" ht="12" customHeight="1" thickTop="1">
      <c r="A88" s="293" t="s">
        <v>967</v>
      </c>
      <c r="B88" s="337"/>
      <c r="C88" s="253" t="s">
        <v>482</v>
      </c>
      <c r="D88" s="337"/>
      <c r="E88" s="254" t="s">
        <v>971</v>
      </c>
      <c r="F88" s="254" t="s">
        <v>972</v>
      </c>
      <c r="G88" s="254" t="s">
        <v>439</v>
      </c>
      <c r="H88" s="252" t="s">
        <v>484</v>
      </c>
      <c r="I88" s="286">
        <v>6</v>
      </c>
      <c r="J88" s="33" t="s">
        <v>893</v>
      </c>
      <c r="K88" s="50" t="s">
        <v>7</v>
      </c>
      <c r="L88" s="33" t="s">
        <v>62</v>
      </c>
      <c r="M88" s="253" t="s">
        <v>486</v>
      </c>
      <c r="N88" s="253"/>
      <c r="O88" s="51">
        <v>803</v>
      </c>
      <c r="P88" s="141">
        <v>1</v>
      </c>
      <c r="Q88" s="31" t="s">
        <v>9</v>
      </c>
      <c r="R88" s="34">
        <v>5.28</v>
      </c>
      <c r="S88" s="178"/>
      <c r="T88" s="178"/>
    </row>
    <row r="89" spans="1:20" s="11" customFormat="1" ht="12" customHeight="1">
      <c r="A89" s="294"/>
      <c r="B89" s="338"/>
      <c r="C89" s="253"/>
      <c r="D89" s="338"/>
      <c r="E89" s="255"/>
      <c r="F89" s="255"/>
      <c r="G89" s="255"/>
      <c r="H89" s="253"/>
      <c r="I89" s="287"/>
      <c r="J89" s="70" t="s">
        <v>442</v>
      </c>
      <c r="K89" s="82" t="s">
        <v>488</v>
      </c>
      <c r="L89" s="70" t="s">
        <v>76</v>
      </c>
      <c r="M89" s="253"/>
      <c r="N89" s="253"/>
      <c r="O89" s="37">
        <v>803</v>
      </c>
      <c r="P89" s="142">
        <v>1</v>
      </c>
      <c r="Q89" s="38" t="s">
        <v>9</v>
      </c>
      <c r="R89" s="78">
        <v>5.28</v>
      </c>
      <c r="S89" s="178"/>
      <c r="T89" s="178"/>
    </row>
    <row r="90" spans="1:20" s="11" customFormat="1" ht="28.5" customHeight="1" thickBot="1">
      <c r="A90" s="294"/>
      <c r="B90" s="338"/>
      <c r="C90" s="253"/>
      <c r="D90" s="338"/>
      <c r="E90" s="255"/>
      <c r="F90" s="255"/>
      <c r="G90" s="255"/>
      <c r="H90" s="259"/>
      <c r="I90" s="331"/>
      <c r="J90" s="72" t="s">
        <v>443</v>
      </c>
      <c r="K90" s="153" t="s">
        <v>490</v>
      </c>
      <c r="L90" s="72" t="s">
        <v>212</v>
      </c>
      <c r="M90" s="253"/>
      <c r="N90" s="259"/>
      <c r="O90" s="46">
        <v>803</v>
      </c>
      <c r="P90" s="143">
        <v>1</v>
      </c>
      <c r="Q90" s="38" t="s">
        <v>9</v>
      </c>
      <c r="R90" s="65">
        <v>5.28</v>
      </c>
      <c r="S90" s="178"/>
      <c r="T90" s="178"/>
    </row>
    <row r="91" spans="1:20" s="11" customFormat="1" ht="12" customHeight="1" thickTop="1">
      <c r="A91" s="293" t="s">
        <v>967</v>
      </c>
      <c r="B91" s="299" t="s">
        <v>491</v>
      </c>
      <c r="C91" s="299" t="s">
        <v>492</v>
      </c>
      <c r="D91" s="299" t="s">
        <v>87</v>
      </c>
      <c r="E91" s="254" t="s">
        <v>971</v>
      </c>
      <c r="F91" s="254" t="s">
        <v>972</v>
      </c>
      <c r="G91" s="254" t="s">
        <v>448</v>
      </c>
      <c r="H91" s="299" t="s">
        <v>494</v>
      </c>
      <c r="I91" s="305">
        <v>6</v>
      </c>
      <c r="J91" s="58" t="s">
        <v>450</v>
      </c>
      <c r="K91" s="59" t="s">
        <v>7</v>
      </c>
      <c r="L91" s="58" t="s">
        <v>62</v>
      </c>
      <c r="M91" s="252" t="s">
        <v>496</v>
      </c>
      <c r="N91" s="309" t="s">
        <v>989</v>
      </c>
      <c r="O91" s="30">
        <v>3234</v>
      </c>
      <c r="P91" s="141">
        <v>1</v>
      </c>
      <c r="Q91" s="31" t="s">
        <v>9</v>
      </c>
      <c r="R91" s="34">
        <v>5.28</v>
      </c>
      <c r="S91" s="178"/>
      <c r="T91" s="178"/>
    </row>
    <row r="92" spans="1:20" s="11" customFormat="1" ht="12" customHeight="1">
      <c r="A92" s="294"/>
      <c r="B92" s="301"/>
      <c r="C92" s="301"/>
      <c r="D92" s="301"/>
      <c r="E92" s="255"/>
      <c r="F92" s="255"/>
      <c r="G92" s="255"/>
      <c r="H92" s="301"/>
      <c r="I92" s="306"/>
      <c r="J92" s="17" t="s">
        <v>452</v>
      </c>
      <c r="K92" s="62" t="s">
        <v>147</v>
      </c>
      <c r="L92" s="17" t="s">
        <v>66</v>
      </c>
      <c r="M92" s="374"/>
      <c r="N92" s="310"/>
      <c r="O92" s="37">
        <v>3234</v>
      </c>
      <c r="P92" s="142">
        <v>1</v>
      </c>
      <c r="Q92" s="38" t="s">
        <v>1</v>
      </c>
      <c r="R92" s="78">
        <v>5.28</v>
      </c>
      <c r="S92" s="178"/>
      <c r="T92" s="178"/>
    </row>
    <row r="93" spans="1:20" s="11" customFormat="1" ht="12" customHeight="1">
      <c r="A93" s="294"/>
      <c r="B93" s="301"/>
      <c r="C93" s="301"/>
      <c r="D93" s="301"/>
      <c r="E93" s="255"/>
      <c r="F93" s="255"/>
      <c r="G93" s="255"/>
      <c r="H93" s="301"/>
      <c r="I93" s="306"/>
      <c r="J93" s="20" t="s">
        <v>454</v>
      </c>
      <c r="K93" s="127" t="s">
        <v>499</v>
      </c>
      <c r="L93" s="20" t="s">
        <v>92</v>
      </c>
      <c r="M93" s="374"/>
      <c r="N93" s="310"/>
      <c r="O93" s="37">
        <v>3234</v>
      </c>
      <c r="P93" s="142">
        <v>1</v>
      </c>
      <c r="Q93" s="38" t="s">
        <v>9</v>
      </c>
      <c r="R93" s="78">
        <v>5.28</v>
      </c>
      <c r="S93" s="178"/>
      <c r="T93" s="178"/>
    </row>
    <row r="94" spans="1:20" s="11" customFormat="1" ht="12" customHeight="1">
      <c r="A94" s="294"/>
      <c r="B94" s="316"/>
      <c r="C94" s="300"/>
      <c r="D94" s="300"/>
      <c r="E94" s="256"/>
      <c r="F94" s="256"/>
      <c r="G94" s="256"/>
      <c r="H94" s="308"/>
      <c r="I94" s="307"/>
      <c r="J94" s="20" t="s">
        <v>456</v>
      </c>
      <c r="K94" s="56" t="s">
        <v>501</v>
      </c>
      <c r="L94" s="20" t="s">
        <v>67</v>
      </c>
      <c r="M94" s="374"/>
      <c r="N94" s="310"/>
      <c r="O94" s="37">
        <v>3234</v>
      </c>
      <c r="P94" s="142">
        <v>1</v>
      </c>
      <c r="Q94" s="38" t="s">
        <v>9</v>
      </c>
      <c r="R94" s="78">
        <v>5.28</v>
      </c>
      <c r="S94" s="178"/>
      <c r="T94" s="178"/>
    </row>
    <row r="95" spans="1:20" s="11" customFormat="1" ht="12" customHeight="1" thickBot="1">
      <c r="A95" s="294"/>
      <c r="B95" s="316"/>
      <c r="C95" s="300"/>
      <c r="D95" s="300"/>
      <c r="E95" s="256"/>
      <c r="F95" s="256"/>
      <c r="G95" s="256"/>
      <c r="H95" s="308"/>
      <c r="I95" s="307"/>
      <c r="J95" s="47" t="s">
        <v>458</v>
      </c>
      <c r="K95" s="75" t="s">
        <v>503</v>
      </c>
      <c r="L95" s="47" t="s">
        <v>212</v>
      </c>
      <c r="M95" s="375"/>
      <c r="N95" s="311"/>
      <c r="O95" s="104">
        <v>3234</v>
      </c>
      <c r="P95" s="143">
        <v>1</v>
      </c>
      <c r="Q95" s="38" t="s">
        <v>9</v>
      </c>
      <c r="R95" s="65">
        <v>5.28</v>
      </c>
      <c r="S95" s="178"/>
      <c r="T95" s="178"/>
    </row>
    <row r="96" spans="1:20" s="11" customFormat="1" ht="12" customHeight="1" thickTop="1">
      <c r="A96" s="293" t="s">
        <v>967</v>
      </c>
      <c r="B96" s="299" t="s">
        <v>504</v>
      </c>
      <c r="C96" s="299" t="s">
        <v>505</v>
      </c>
      <c r="D96" s="299" t="s">
        <v>87</v>
      </c>
      <c r="E96" s="254" t="s">
        <v>971</v>
      </c>
      <c r="F96" s="254" t="s">
        <v>972</v>
      </c>
      <c r="G96" s="254" t="s">
        <v>461</v>
      </c>
      <c r="H96" s="299" t="s">
        <v>507</v>
      </c>
      <c r="I96" s="305">
        <v>6</v>
      </c>
      <c r="J96" s="58" t="s">
        <v>463</v>
      </c>
      <c r="K96" s="59" t="s">
        <v>7</v>
      </c>
      <c r="L96" s="58" t="s">
        <v>62</v>
      </c>
      <c r="M96" s="252" t="s">
        <v>509</v>
      </c>
      <c r="N96" s="309"/>
      <c r="O96" s="51">
        <v>331</v>
      </c>
      <c r="P96" s="141">
        <v>1</v>
      </c>
      <c r="Q96" s="31" t="s">
        <v>9</v>
      </c>
      <c r="R96" s="34">
        <v>5.28</v>
      </c>
      <c r="S96" s="178"/>
      <c r="T96" s="178"/>
    </row>
    <row r="97" spans="1:20" s="11" customFormat="1" ht="12" customHeight="1">
      <c r="A97" s="294"/>
      <c r="B97" s="301"/>
      <c r="C97" s="301"/>
      <c r="D97" s="301"/>
      <c r="E97" s="255"/>
      <c r="F97" s="255"/>
      <c r="G97" s="255"/>
      <c r="H97" s="301"/>
      <c r="I97" s="306"/>
      <c r="J97" s="17" t="s">
        <v>465</v>
      </c>
      <c r="K97" s="62" t="s">
        <v>147</v>
      </c>
      <c r="L97" s="17" t="s">
        <v>66</v>
      </c>
      <c r="M97" s="253"/>
      <c r="N97" s="310"/>
      <c r="O97" s="37">
        <v>331</v>
      </c>
      <c r="P97" s="142">
        <v>1</v>
      </c>
      <c r="Q97" s="38" t="s">
        <v>1</v>
      </c>
      <c r="R97" s="78">
        <v>5.28</v>
      </c>
      <c r="S97" s="178"/>
      <c r="T97" s="178"/>
    </row>
    <row r="98" spans="1:20" s="11" customFormat="1" ht="12" customHeight="1">
      <c r="A98" s="294"/>
      <c r="B98" s="301"/>
      <c r="C98" s="301"/>
      <c r="D98" s="301"/>
      <c r="E98" s="255"/>
      <c r="F98" s="255"/>
      <c r="G98" s="255"/>
      <c r="H98" s="301"/>
      <c r="I98" s="306"/>
      <c r="J98" s="20" t="s">
        <v>466</v>
      </c>
      <c r="K98" s="55" t="s">
        <v>246</v>
      </c>
      <c r="L98" s="20" t="s">
        <v>512</v>
      </c>
      <c r="M98" s="253"/>
      <c r="N98" s="310"/>
      <c r="O98" s="37">
        <v>331</v>
      </c>
      <c r="P98" s="142">
        <v>1</v>
      </c>
      <c r="Q98" s="38" t="s">
        <v>9</v>
      </c>
      <c r="R98" s="78">
        <v>5.28</v>
      </c>
      <c r="S98" s="178"/>
      <c r="T98" s="178"/>
    </row>
    <row r="99" spans="1:20" s="5" customFormat="1" ht="12" customHeight="1">
      <c r="A99" s="294"/>
      <c r="B99" s="316"/>
      <c r="C99" s="300"/>
      <c r="D99" s="300"/>
      <c r="E99" s="256"/>
      <c r="F99" s="256"/>
      <c r="G99" s="256"/>
      <c r="H99" s="308"/>
      <c r="I99" s="307"/>
      <c r="J99" s="20" t="s">
        <v>894</v>
      </c>
      <c r="K99" s="56" t="s">
        <v>514</v>
      </c>
      <c r="L99" s="20" t="s">
        <v>216</v>
      </c>
      <c r="M99" s="253"/>
      <c r="N99" s="310"/>
      <c r="O99" s="37">
        <v>331</v>
      </c>
      <c r="P99" s="142">
        <v>1</v>
      </c>
      <c r="Q99" s="38" t="s">
        <v>9</v>
      </c>
      <c r="R99" s="78">
        <v>5.28</v>
      </c>
      <c r="S99" s="178"/>
      <c r="T99" s="178"/>
    </row>
    <row r="100" spans="1:20" s="5" customFormat="1" ht="12" customHeight="1" thickBot="1">
      <c r="A100" s="294"/>
      <c r="B100" s="316"/>
      <c r="C100" s="300"/>
      <c r="D100" s="300"/>
      <c r="E100" s="256"/>
      <c r="F100" s="256"/>
      <c r="G100" s="256"/>
      <c r="H100" s="308"/>
      <c r="I100" s="307"/>
      <c r="J100" s="47" t="s">
        <v>468</v>
      </c>
      <c r="K100" s="75" t="s">
        <v>516</v>
      </c>
      <c r="L100" s="47" t="s">
        <v>212</v>
      </c>
      <c r="M100" s="259"/>
      <c r="N100" s="311"/>
      <c r="O100" s="104">
        <v>331</v>
      </c>
      <c r="P100" s="143">
        <v>1</v>
      </c>
      <c r="Q100" s="38" t="s">
        <v>9</v>
      </c>
      <c r="R100" s="65">
        <v>5.28</v>
      </c>
      <c r="S100" s="178"/>
      <c r="T100" s="178"/>
    </row>
    <row r="101" spans="1:20" s="11" customFormat="1" ht="12" customHeight="1" thickTop="1">
      <c r="A101" s="293" t="s">
        <v>967</v>
      </c>
      <c r="B101" s="297" t="s">
        <v>517</v>
      </c>
      <c r="C101" s="299" t="s">
        <v>518</v>
      </c>
      <c r="D101" s="299" t="s">
        <v>87</v>
      </c>
      <c r="E101" s="254" t="s">
        <v>971</v>
      </c>
      <c r="F101" s="254" t="s">
        <v>972</v>
      </c>
      <c r="G101" s="254" t="s">
        <v>472</v>
      </c>
      <c r="H101" s="299" t="s">
        <v>520</v>
      </c>
      <c r="I101" s="305">
        <v>6</v>
      </c>
      <c r="J101" s="18" t="s">
        <v>474</v>
      </c>
      <c r="K101" s="59" t="s">
        <v>7</v>
      </c>
      <c r="L101" s="58" t="s">
        <v>62</v>
      </c>
      <c r="M101" s="252" t="s">
        <v>522</v>
      </c>
      <c r="N101" s="309"/>
      <c r="O101" s="41">
        <v>30427.200000000001</v>
      </c>
      <c r="P101" s="141">
        <v>1</v>
      </c>
      <c r="Q101" s="31" t="s">
        <v>9</v>
      </c>
      <c r="R101" s="34">
        <v>5.28</v>
      </c>
      <c r="S101" s="178"/>
      <c r="T101" s="178"/>
    </row>
    <row r="102" spans="1:20" s="11" customFormat="1" ht="12" customHeight="1">
      <c r="A102" s="294"/>
      <c r="B102" s="298"/>
      <c r="C102" s="301"/>
      <c r="D102" s="301"/>
      <c r="E102" s="255"/>
      <c r="F102" s="255"/>
      <c r="G102" s="255"/>
      <c r="H102" s="301"/>
      <c r="I102" s="306"/>
      <c r="J102" s="20" t="s">
        <v>476</v>
      </c>
      <c r="K102" s="62" t="s">
        <v>147</v>
      </c>
      <c r="L102" s="17" t="s">
        <v>66</v>
      </c>
      <c r="M102" s="253"/>
      <c r="N102" s="310"/>
      <c r="O102" s="41">
        <v>30427.200000000001</v>
      </c>
      <c r="P102" s="142">
        <v>1</v>
      </c>
      <c r="Q102" s="38" t="s">
        <v>1</v>
      </c>
      <c r="R102" s="78">
        <v>5.28</v>
      </c>
      <c r="S102" s="178"/>
      <c r="T102" s="178"/>
    </row>
    <row r="103" spans="1:20" s="11" customFormat="1" ht="12" customHeight="1">
      <c r="A103" s="294"/>
      <c r="B103" s="298"/>
      <c r="C103" s="301"/>
      <c r="D103" s="301"/>
      <c r="E103" s="255"/>
      <c r="F103" s="255"/>
      <c r="G103" s="255"/>
      <c r="H103" s="301"/>
      <c r="I103" s="306"/>
      <c r="J103" s="19" t="s">
        <v>477</v>
      </c>
      <c r="K103" s="82" t="s">
        <v>525</v>
      </c>
      <c r="L103" s="20" t="s">
        <v>92</v>
      </c>
      <c r="M103" s="253"/>
      <c r="N103" s="310"/>
      <c r="O103" s="41">
        <v>30427.200000000001</v>
      </c>
      <c r="P103" s="142">
        <v>1</v>
      </c>
      <c r="Q103" s="38" t="s">
        <v>9</v>
      </c>
      <c r="R103" s="78">
        <v>5.28</v>
      </c>
      <c r="S103" s="178"/>
      <c r="T103" s="178"/>
    </row>
    <row r="104" spans="1:20" s="11" customFormat="1" ht="12" customHeight="1">
      <c r="A104" s="294"/>
      <c r="B104" s="298"/>
      <c r="C104" s="300"/>
      <c r="D104" s="300"/>
      <c r="E104" s="256"/>
      <c r="F104" s="256"/>
      <c r="G104" s="256"/>
      <c r="H104" s="308"/>
      <c r="I104" s="307"/>
      <c r="J104" s="19" t="s">
        <v>478</v>
      </c>
      <c r="K104" s="55" t="s">
        <v>93</v>
      </c>
      <c r="L104" s="20" t="s">
        <v>212</v>
      </c>
      <c r="M104" s="253"/>
      <c r="N104" s="310"/>
      <c r="O104" s="41">
        <v>30427.200000000001</v>
      </c>
      <c r="P104" s="142">
        <v>1</v>
      </c>
      <c r="Q104" s="38" t="s">
        <v>9</v>
      </c>
      <c r="R104" s="78">
        <v>5.28</v>
      </c>
      <c r="S104" s="178"/>
      <c r="T104" s="178"/>
    </row>
    <row r="105" spans="1:20" s="11" customFormat="1" ht="12" customHeight="1" thickBot="1">
      <c r="A105" s="294"/>
      <c r="B105" s="333"/>
      <c r="C105" s="300"/>
      <c r="D105" s="300"/>
      <c r="E105" s="256"/>
      <c r="F105" s="256"/>
      <c r="G105" s="256"/>
      <c r="H105" s="308"/>
      <c r="I105" s="307"/>
      <c r="J105" s="47" t="s">
        <v>480</v>
      </c>
      <c r="K105" s="75" t="s">
        <v>527</v>
      </c>
      <c r="L105" s="63" t="s">
        <v>216</v>
      </c>
      <c r="M105" s="259"/>
      <c r="N105" s="311"/>
      <c r="O105" s="41">
        <v>30427.200000000001</v>
      </c>
      <c r="P105" s="143">
        <v>1</v>
      </c>
      <c r="Q105" s="38" t="s">
        <v>9</v>
      </c>
      <c r="R105" s="65">
        <v>5.28</v>
      </c>
      <c r="S105" s="178"/>
      <c r="T105" s="178"/>
    </row>
    <row r="106" spans="1:20" s="11" customFormat="1" ht="12" customHeight="1" thickTop="1">
      <c r="A106" s="293" t="s">
        <v>967</v>
      </c>
      <c r="B106" s="297" t="s">
        <v>517</v>
      </c>
      <c r="C106" s="299" t="s">
        <v>528</v>
      </c>
      <c r="D106" s="299" t="s">
        <v>87</v>
      </c>
      <c r="E106" s="254" t="s">
        <v>971</v>
      </c>
      <c r="F106" s="254" t="s">
        <v>972</v>
      </c>
      <c r="G106" s="254" t="s">
        <v>483</v>
      </c>
      <c r="H106" s="299" t="s">
        <v>530</v>
      </c>
      <c r="I106" s="305">
        <v>6</v>
      </c>
      <c r="J106" s="18" t="s">
        <v>485</v>
      </c>
      <c r="K106" s="61" t="s">
        <v>7</v>
      </c>
      <c r="L106" s="18" t="s">
        <v>62</v>
      </c>
      <c r="M106" s="252" t="s">
        <v>532</v>
      </c>
      <c r="N106" s="122"/>
      <c r="O106" s="30">
        <v>8032.333333333333</v>
      </c>
      <c r="P106" s="141">
        <v>1</v>
      </c>
      <c r="Q106" s="52" t="s">
        <v>9</v>
      </c>
      <c r="R106" s="34">
        <v>5.28</v>
      </c>
      <c r="S106" s="178"/>
      <c r="T106" s="178"/>
    </row>
    <row r="107" spans="1:20" s="11" customFormat="1" ht="12" customHeight="1">
      <c r="A107" s="294"/>
      <c r="B107" s="298"/>
      <c r="C107" s="301"/>
      <c r="D107" s="301"/>
      <c r="E107" s="255"/>
      <c r="F107" s="255"/>
      <c r="G107" s="255"/>
      <c r="H107" s="301"/>
      <c r="I107" s="306"/>
      <c r="J107" s="20" t="s">
        <v>487</v>
      </c>
      <c r="K107" s="66" t="s">
        <v>147</v>
      </c>
      <c r="L107" s="20" t="s">
        <v>66</v>
      </c>
      <c r="M107" s="253"/>
      <c r="N107" s="126"/>
      <c r="O107" s="37">
        <v>8032.333333333333</v>
      </c>
      <c r="P107" s="142">
        <v>1</v>
      </c>
      <c r="Q107" s="38" t="s">
        <v>1</v>
      </c>
      <c r="R107" s="78">
        <v>5.28</v>
      </c>
      <c r="S107" s="178"/>
      <c r="T107" s="178"/>
    </row>
    <row r="108" spans="1:20" s="11" customFormat="1" ht="12" customHeight="1">
      <c r="A108" s="294"/>
      <c r="B108" s="298"/>
      <c r="C108" s="301"/>
      <c r="D108" s="301"/>
      <c r="E108" s="255"/>
      <c r="F108" s="255"/>
      <c r="G108" s="255"/>
      <c r="H108" s="301"/>
      <c r="I108" s="306"/>
      <c r="J108" s="20" t="s">
        <v>489</v>
      </c>
      <c r="K108" s="127" t="s">
        <v>535</v>
      </c>
      <c r="L108" s="20" t="s">
        <v>92</v>
      </c>
      <c r="M108" s="253"/>
      <c r="N108" s="130"/>
      <c r="O108" s="37">
        <v>8032.333333333333</v>
      </c>
      <c r="P108" s="142">
        <v>1</v>
      </c>
      <c r="Q108" s="38" t="s">
        <v>9</v>
      </c>
      <c r="R108" s="78">
        <v>5.28</v>
      </c>
      <c r="S108" s="178"/>
      <c r="T108" s="178"/>
    </row>
    <row r="109" spans="1:20" s="11" customFormat="1" ht="18" customHeight="1" thickBot="1">
      <c r="A109" s="294"/>
      <c r="B109" s="298"/>
      <c r="C109" s="300"/>
      <c r="D109" s="300"/>
      <c r="E109" s="256"/>
      <c r="F109" s="256"/>
      <c r="G109" s="256"/>
      <c r="H109" s="308"/>
      <c r="I109" s="307"/>
      <c r="J109" s="63" t="s">
        <v>895</v>
      </c>
      <c r="K109" s="56" t="s">
        <v>93</v>
      </c>
      <c r="L109" s="63" t="s">
        <v>212</v>
      </c>
      <c r="M109" s="301"/>
      <c r="N109" s="79"/>
      <c r="O109" s="104">
        <v>8032.333333333333</v>
      </c>
      <c r="P109" s="143">
        <v>1</v>
      </c>
      <c r="Q109" s="38" t="s">
        <v>9</v>
      </c>
      <c r="R109" s="65">
        <v>5.28</v>
      </c>
      <c r="S109" s="178"/>
      <c r="T109" s="178"/>
    </row>
    <row r="110" spans="1:20" s="11" customFormat="1" ht="12" customHeight="1" thickTop="1">
      <c r="A110" s="293" t="s">
        <v>967</v>
      </c>
      <c r="B110" s="252" t="s">
        <v>517</v>
      </c>
      <c r="C110" s="252" t="s">
        <v>537</v>
      </c>
      <c r="D110" s="299" t="s">
        <v>87</v>
      </c>
      <c r="E110" s="254" t="s">
        <v>971</v>
      </c>
      <c r="F110" s="254" t="s">
        <v>972</v>
      </c>
      <c r="G110" s="254" t="s">
        <v>493</v>
      </c>
      <c r="H110" s="252" t="s">
        <v>539</v>
      </c>
      <c r="I110" s="305">
        <v>6</v>
      </c>
      <c r="J110" s="58" t="s">
        <v>495</v>
      </c>
      <c r="K110" s="59" t="s">
        <v>7</v>
      </c>
      <c r="L110" s="58" t="s">
        <v>62</v>
      </c>
      <c r="M110" s="252" t="s">
        <v>541</v>
      </c>
      <c r="N110" s="132"/>
      <c r="O110" s="35">
        <v>680.5</v>
      </c>
      <c r="P110" s="141">
        <v>4</v>
      </c>
      <c r="Q110" s="31" t="s">
        <v>9</v>
      </c>
      <c r="R110" s="34">
        <v>5.28</v>
      </c>
      <c r="S110" s="178"/>
      <c r="T110" s="178"/>
    </row>
    <row r="111" spans="1:20" s="11" customFormat="1" ht="12" customHeight="1">
      <c r="A111" s="317"/>
      <c r="B111" s="253"/>
      <c r="C111" s="253"/>
      <c r="D111" s="301"/>
      <c r="E111" s="255"/>
      <c r="F111" s="255"/>
      <c r="G111" s="255"/>
      <c r="H111" s="253"/>
      <c r="I111" s="306"/>
      <c r="J111" s="17" t="s">
        <v>497</v>
      </c>
      <c r="K111" s="62" t="s">
        <v>147</v>
      </c>
      <c r="L111" s="17" t="s">
        <v>66</v>
      </c>
      <c r="M111" s="253"/>
      <c r="N111" s="84"/>
      <c r="O111" s="95">
        <v>680.5</v>
      </c>
      <c r="P111" s="142">
        <v>4</v>
      </c>
      <c r="Q111" s="38" t="s">
        <v>1</v>
      </c>
      <c r="R111" s="78">
        <v>5.28</v>
      </c>
      <c r="S111" s="178"/>
      <c r="T111" s="178"/>
    </row>
    <row r="112" spans="1:20" s="11" customFormat="1" ht="12" customHeight="1">
      <c r="A112" s="294"/>
      <c r="B112" s="253"/>
      <c r="C112" s="253"/>
      <c r="D112" s="301"/>
      <c r="E112" s="255"/>
      <c r="F112" s="255"/>
      <c r="G112" s="255"/>
      <c r="H112" s="253"/>
      <c r="I112" s="306"/>
      <c r="J112" s="20" t="s">
        <v>498</v>
      </c>
      <c r="K112" s="127" t="s">
        <v>544</v>
      </c>
      <c r="L112" s="20" t="s">
        <v>92</v>
      </c>
      <c r="M112" s="253"/>
      <c r="N112" s="126"/>
      <c r="O112" s="95">
        <v>680.5</v>
      </c>
      <c r="P112" s="142">
        <v>4</v>
      </c>
      <c r="Q112" s="38" t="s">
        <v>9</v>
      </c>
      <c r="R112" s="78">
        <v>5.28</v>
      </c>
      <c r="S112" s="178"/>
      <c r="T112" s="178"/>
    </row>
    <row r="113" spans="1:20" s="11" customFormat="1" ht="12" customHeight="1">
      <c r="A113" s="294"/>
      <c r="B113" s="253"/>
      <c r="C113" s="253"/>
      <c r="D113" s="301"/>
      <c r="E113" s="255"/>
      <c r="F113" s="255"/>
      <c r="G113" s="255"/>
      <c r="H113" s="253"/>
      <c r="I113" s="306"/>
      <c r="J113" s="20" t="s">
        <v>500</v>
      </c>
      <c r="K113" s="55" t="s">
        <v>527</v>
      </c>
      <c r="L113" s="85" t="s">
        <v>216</v>
      </c>
      <c r="M113" s="253"/>
      <c r="N113" s="128"/>
      <c r="O113" s="95">
        <v>680.5</v>
      </c>
      <c r="P113" s="142">
        <v>4</v>
      </c>
      <c r="Q113" s="38" t="s">
        <v>9</v>
      </c>
      <c r="R113" s="78">
        <v>5.28</v>
      </c>
      <c r="S113" s="178"/>
      <c r="T113" s="178"/>
    </row>
    <row r="114" spans="1:20" s="11" customFormat="1" ht="12" customHeight="1" thickBot="1">
      <c r="A114" s="294"/>
      <c r="B114" s="259"/>
      <c r="C114" s="259"/>
      <c r="D114" s="301"/>
      <c r="E114" s="255"/>
      <c r="F114" s="255"/>
      <c r="G114" s="255"/>
      <c r="H114" s="259"/>
      <c r="I114" s="306"/>
      <c r="J114" s="63" t="s">
        <v>502</v>
      </c>
      <c r="K114" s="56" t="s">
        <v>93</v>
      </c>
      <c r="L114" s="63" t="s">
        <v>212</v>
      </c>
      <c r="M114" s="259"/>
      <c r="N114" s="130"/>
      <c r="O114" s="41">
        <v>680.5</v>
      </c>
      <c r="P114" s="143">
        <v>4</v>
      </c>
      <c r="Q114" s="38" t="s">
        <v>9</v>
      </c>
      <c r="R114" s="65">
        <v>5.28</v>
      </c>
      <c r="S114" s="178"/>
      <c r="T114" s="178"/>
    </row>
    <row r="115" spans="1:20" s="11" customFormat="1" ht="12" customHeight="1" thickTop="1">
      <c r="A115" s="293" t="s">
        <v>967</v>
      </c>
      <c r="B115" s="252" t="s">
        <v>517</v>
      </c>
      <c r="C115" s="252" t="s">
        <v>912</v>
      </c>
      <c r="D115" s="252" t="s">
        <v>87</v>
      </c>
      <c r="E115" s="252" t="s">
        <v>971</v>
      </c>
      <c r="F115" s="252" t="s">
        <v>972</v>
      </c>
      <c r="G115" s="252" t="s">
        <v>506</v>
      </c>
      <c r="H115" s="252" t="s">
        <v>547</v>
      </c>
      <c r="I115" s="305">
        <v>6</v>
      </c>
      <c r="J115" s="18" t="s">
        <v>508</v>
      </c>
      <c r="K115" s="74" t="s">
        <v>7</v>
      </c>
      <c r="L115" s="18" t="s">
        <v>62</v>
      </c>
      <c r="M115" s="252" t="s">
        <v>549</v>
      </c>
      <c r="N115" s="252"/>
      <c r="O115" s="51">
        <v>669.36111111111109</v>
      </c>
      <c r="P115" s="141">
        <v>12</v>
      </c>
      <c r="Q115" s="31" t="s">
        <v>9</v>
      </c>
      <c r="R115" s="34">
        <v>5.28</v>
      </c>
      <c r="S115" s="178"/>
      <c r="T115" s="178"/>
    </row>
    <row r="116" spans="1:20" s="11" customFormat="1" ht="12" customHeight="1">
      <c r="A116" s="317"/>
      <c r="B116" s="253"/>
      <c r="C116" s="253"/>
      <c r="D116" s="253"/>
      <c r="E116" s="253"/>
      <c r="F116" s="253"/>
      <c r="G116" s="253"/>
      <c r="H116" s="253"/>
      <c r="I116" s="306"/>
      <c r="J116" s="20" t="s">
        <v>510</v>
      </c>
      <c r="K116" s="55" t="s">
        <v>209</v>
      </c>
      <c r="L116" s="20" t="s">
        <v>66</v>
      </c>
      <c r="M116" s="253"/>
      <c r="N116" s="301"/>
      <c r="O116" s="37">
        <v>669.36111111111109</v>
      </c>
      <c r="P116" s="142">
        <v>12</v>
      </c>
      <c r="Q116" s="38" t="s">
        <v>1</v>
      </c>
      <c r="R116" s="78">
        <v>5.28</v>
      </c>
      <c r="S116" s="178"/>
      <c r="T116" s="178"/>
    </row>
    <row r="117" spans="1:20" s="11" customFormat="1" ht="12" customHeight="1">
      <c r="A117" s="294"/>
      <c r="B117" s="253"/>
      <c r="C117" s="253"/>
      <c r="D117" s="253"/>
      <c r="E117" s="253"/>
      <c r="F117" s="253"/>
      <c r="G117" s="253"/>
      <c r="H117" s="253"/>
      <c r="I117" s="306"/>
      <c r="J117" s="20" t="s">
        <v>511</v>
      </c>
      <c r="K117" s="55" t="s">
        <v>552</v>
      </c>
      <c r="L117" s="20" t="s">
        <v>92</v>
      </c>
      <c r="M117" s="253"/>
      <c r="N117" s="128"/>
      <c r="O117" s="37">
        <v>669.36111111111109</v>
      </c>
      <c r="P117" s="142">
        <v>12</v>
      </c>
      <c r="Q117" s="38" t="s">
        <v>9</v>
      </c>
      <c r="R117" s="78">
        <v>5.28</v>
      </c>
      <c r="S117" s="178"/>
      <c r="T117" s="178"/>
    </row>
    <row r="118" spans="1:20" s="11" customFormat="1" ht="12" customHeight="1">
      <c r="A118" s="294"/>
      <c r="B118" s="253"/>
      <c r="C118" s="253"/>
      <c r="D118" s="253"/>
      <c r="E118" s="253"/>
      <c r="F118" s="253"/>
      <c r="G118" s="253"/>
      <c r="H118" s="253"/>
      <c r="I118" s="306"/>
      <c r="J118" s="20" t="s">
        <v>513</v>
      </c>
      <c r="K118" s="55" t="s">
        <v>527</v>
      </c>
      <c r="L118" s="20" t="s">
        <v>216</v>
      </c>
      <c r="M118" s="253"/>
      <c r="N118" s="128"/>
      <c r="O118" s="37">
        <v>669.36111111111109</v>
      </c>
      <c r="P118" s="142">
        <v>12</v>
      </c>
      <c r="Q118" s="38" t="s">
        <v>9</v>
      </c>
      <c r="R118" s="78">
        <v>5.28</v>
      </c>
      <c r="S118" s="178"/>
      <c r="T118" s="178"/>
    </row>
    <row r="119" spans="1:20" s="11" customFormat="1" ht="12" customHeight="1" thickBot="1">
      <c r="A119" s="294"/>
      <c r="B119" s="259"/>
      <c r="C119" s="259"/>
      <c r="D119" s="259"/>
      <c r="E119" s="259"/>
      <c r="F119" s="259"/>
      <c r="G119" s="259"/>
      <c r="H119" s="259"/>
      <c r="I119" s="306"/>
      <c r="J119" s="63" t="s">
        <v>515</v>
      </c>
      <c r="K119" s="153" t="s">
        <v>124</v>
      </c>
      <c r="L119" s="63" t="s">
        <v>212</v>
      </c>
      <c r="M119" s="259"/>
      <c r="N119" s="123"/>
      <c r="O119" s="104">
        <v>669.36111111111109</v>
      </c>
      <c r="P119" s="143">
        <v>12</v>
      </c>
      <c r="Q119" s="38" t="s">
        <v>9</v>
      </c>
      <c r="R119" s="65">
        <v>5.28</v>
      </c>
      <c r="S119" s="178"/>
      <c r="T119" s="178"/>
    </row>
    <row r="120" spans="1:20" s="11" customFormat="1" ht="12" customHeight="1" thickTop="1">
      <c r="A120" s="293" t="s">
        <v>967</v>
      </c>
      <c r="B120" s="252" t="s">
        <v>517</v>
      </c>
      <c r="C120" s="252" t="s">
        <v>913</v>
      </c>
      <c r="D120" s="299" t="s">
        <v>87</v>
      </c>
      <c r="E120" s="252" t="s">
        <v>971</v>
      </c>
      <c r="F120" s="252" t="s">
        <v>972</v>
      </c>
      <c r="G120" s="252" t="s">
        <v>519</v>
      </c>
      <c r="H120" s="252" t="s">
        <v>556</v>
      </c>
      <c r="I120" s="305">
        <v>6</v>
      </c>
      <c r="J120" s="58" t="s">
        <v>521</v>
      </c>
      <c r="K120" s="74" t="s">
        <v>7</v>
      </c>
      <c r="L120" s="18" t="s">
        <v>62</v>
      </c>
      <c r="M120" s="252" t="s">
        <v>558</v>
      </c>
      <c r="N120" s="125"/>
      <c r="O120" s="109">
        <v>8032.333333333333</v>
      </c>
      <c r="P120" s="141">
        <v>1</v>
      </c>
      <c r="Q120" s="31" t="s">
        <v>9</v>
      </c>
      <c r="R120" s="34">
        <v>5.28</v>
      </c>
      <c r="S120" s="178"/>
      <c r="T120" s="178"/>
    </row>
    <row r="121" spans="1:20" s="11" customFormat="1" ht="12" customHeight="1">
      <c r="A121" s="317"/>
      <c r="B121" s="253"/>
      <c r="C121" s="253"/>
      <c r="D121" s="301"/>
      <c r="E121" s="253"/>
      <c r="F121" s="253"/>
      <c r="G121" s="253"/>
      <c r="H121" s="253"/>
      <c r="I121" s="306"/>
      <c r="J121" s="68" t="s">
        <v>523</v>
      </c>
      <c r="K121" s="55" t="s">
        <v>209</v>
      </c>
      <c r="L121" s="20" t="s">
        <v>66</v>
      </c>
      <c r="M121" s="253"/>
      <c r="N121" s="126"/>
      <c r="O121" s="37">
        <v>8032.333333333333</v>
      </c>
      <c r="P121" s="142">
        <v>1</v>
      </c>
      <c r="Q121" s="38" t="s">
        <v>1</v>
      </c>
      <c r="R121" s="78">
        <v>5.28</v>
      </c>
      <c r="S121" s="178"/>
      <c r="T121" s="178"/>
    </row>
    <row r="122" spans="1:20" s="11" customFormat="1" ht="12" customHeight="1">
      <c r="A122" s="294"/>
      <c r="B122" s="253"/>
      <c r="C122" s="253"/>
      <c r="D122" s="301"/>
      <c r="E122" s="253"/>
      <c r="F122" s="253"/>
      <c r="G122" s="253"/>
      <c r="H122" s="253"/>
      <c r="I122" s="306"/>
      <c r="J122" s="17" t="s">
        <v>524</v>
      </c>
      <c r="K122" s="55" t="s">
        <v>561</v>
      </c>
      <c r="L122" s="20" t="s">
        <v>92</v>
      </c>
      <c r="M122" s="253"/>
      <c r="N122" s="128"/>
      <c r="O122" s="37">
        <v>8032.333333333333</v>
      </c>
      <c r="P122" s="142">
        <v>1</v>
      </c>
      <c r="Q122" s="38" t="s">
        <v>9</v>
      </c>
      <c r="R122" s="78">
        <v>5.28</v>
      </c>
      <c r="S122" s="178"/>
      <c r="T122" s="178"/>
    </row>
    <row r="123" spans="1:20" s="11" customFormat="1" ht="27.75" customHeight="1" thickBot="1">
      <c r="A123" s="294"/>
      <c r="B123" s="259"/>
      <c r="C123" s="259"/>
      <c r="D123" s="301"/>
      <c r="E123" s="259"/>
      <c r="F123" s="259"/>
      <c r="G123" s="259"/>
      <c r="H123" s="259"/>
      <c r="I123" s="306"/>
      <c r="J123" s="63" t="s">
        <v>526</v>
      </c>
      <c r="K123" s="153" t="s">
        <v>124</v>
      </c>
      <c r="L123" s="63" t="s">
        <v>212</v>
      </c>
      <c r="M123" s="259"/>
      <c r="N123" s="123"/>
      <c r="O123" s="104">
        <v>8032.333333333333</v>
      </c>
      <c r="P123" s="143">
        <v>1</v>
      </c>
      <c r="Q123" s="38" t="s">
        <v>9</v>
      </c>
      <c r="R123" s="65">
        <v>5.28</v>
      </c>
      <c r="S123" s="178"/>
      <c r="T123" s="178"/>
    </row>
    <row r="124" spans="1:20" s="11" customFormat="1" ht="12" customHeight="1" thickTop="1">
      <c r="A124" s="293" t="s">
        <v>967</v>
      </c>
      <c r="B124" s="252" t="s">
        <v>517</v>
      </c>
      <c r="C124" s="252" t="s">
        <v>571</v>
      </c>
      <c r="D124" s="299" t="s">
        <v>87</v>
      </c>
      <c r="E124" s="252" t="s">
        <v>971</v>
      </c>
      <c r="F124" s="252" t="s">
        <v>972</v>
      </c>
      <c r="G124" s="252" t="s">
        <v>538</v>
      </c>
      <c r="H124" s="252" t="s">
        <v>573</v>
      </c>
      <c r="I124" s="305">
        <v>6</v>
      </c>
      <c r="J124" s="58" t="s">
        <v>540</v>
      </c>
      <c r="K124" s="74" t="s">
        <v>7</v>
      </c>
      <c r="L124" s="58" t="s">
        <v>62</v>
      </c>
      <c r="M124" s="252" t="s">
        <v>575</v>
      </c>
      <c r="N124" s="309"/>
      <c r="O124" s="35">
        <v>3380.8</v>
      </c>
      <c r="P124" s="141">
        <v>1</v>
      </c>
      <c r="Q124" s="31" t="s">
        <v>9</v>
      </c>
      <c r="R124" s="34">
        <v>5.28</v>
      </c>
      <c r="S124" s="178"/>
      <c r="T124" s="178"/>
    </row>
    <row r="125" spans="1:20" s="11" customFormat="1" ht="12" customHeight="1">
      <c r="A125" s="317"/>
      <c r="B125" s="253"/>
      <c r="C125" s="253"/>
      <c r="D125" s="301"/>
      <c r="E125" s="253"/>
      <c r="F125" s="253"/>
      <c r="G125" s="253"/>
      <c r="H125" s="253"/>
      <c r="I125" s="306"/>
      <c r="J125" s="17" t="s">
        <v>542</v>
      </c>
      <c r="K125" s="55" t="s">
        <v>209</v>
      </c>
      <c r="L125" s="17" t="s">
        <v>66</v>
      </c>
      <c r="M125" s="253"/>
      <c r="N125" s="310"/>
      <c r="O125" s="41">
        <v>3380.8</v>
      </c>
      <c r="P125" s="142">
        <v>1</v>
      </c>
      <c r="Q125" s="38" t="s">
        <v>1</v>
      </c>
      <c r="R125" s="78">
        <v>5.28</v>
      </c>
      <c r="S125" s="178"/>
      <c r="T125" s="178"/>
    </row>
    <row r="126" spans="1:20" s="11" customFormat="1" ht="12" customHeight="1">
      <c r="A126" s="294"/>
      <c r="B126" s="253"/>
      <c r="C126" s="253"/>
      <c r="D126" s="301"/>
      <c r="E126" s="253"/>
      <c r="F126" s="253"/>
      <c r="G126" s="253"/>
      <c r="H126" s="253"/>
      <c r="I126" s="306"/>
      <c r="J126" s="20" t="s">
        <v>543</v>
      </c>
      <c r="K126" s="55" t="s">
        <v>578</v>
      </c>
      <c r="L126" s="20" t="s">
        <v>92</v>
      </c>
      <c r="M126" s="253"/>
      <c r="N126" s="310"/>
      <c r="O126" s="41">
        <v>3380.8</v>
      </c>
      <c r="P126" s="142">
        <v>1</v>
      </c>
      <c r="Q126" s="38" t="s">
        <v>9</v>
      </c>
      <c r="R126" s="78">
        <v>5.28</v>
      </c>
      <c r="S126" s="178"/>
      <c r="T126" s="178"/>
    </row>
    <row r="127" spans="1:20" s="11" customFormat="1" ht="12" customHeight="1" thickBot="1">
      <c r="A127" s="294"/>
      <c r="B127" s="259"/>
      <c r="C127" s="259"/>
      <c r="D127" s="301"/>
      <c r="E127" s="259"/>
      <c r="F127" s="259"/>
      <c r="G127" s="259"/>
      <c r="H127" s="259"/>
      <c r="I127" s="306"/>
      <c r="J127" s="68" t="s">
        <v>545</v>
      </c>
      <c r="K127" s="75" t="s">
        <v>124</v>
      </c>
      <c r="L127" s="68" t="s">
        <v>212</v>
      </c>
      <c r="M127" s="259"/>
      <c r="N127" s="311"/>
      <c r="O127" s="107">
        <v>3380.8</v>
      </c>
      <c r="P127" s="143">
        <v>1</v>
      </c>
      <c r="Q127" s="38" t="s">
        <v>9</v>
      </c>
      <c r="R127" s="65">
        <v>5.28</v>
      </c>
      <c r="S127" s="178"/>
      <c r="T127" s="178"/>
    </row>
    <row r="128" spans="1:20" s="11" customFormat="1" ht="12" customHeight="1" thickTop="1">
      <c r="A128" s="293" t="s">
        <v>967</v>
      </c>
      <c r="B128" s="252" t="s">
        <v>517</v>
      </c>
      <c r="C128" s="252" t="s">
        <v>580</v>
      </c>
      <c r="D128" s="299" t="s">
        <v>87</v>
      </c>
      <c r="E128" s="252" t="s">
        <v>971</v>
      </c>
      <c r="F128" s="252" t="s">
        <v>972</v>
      </c>
      <c r="G128" s="252" t="s">
        <v>546</v>
      </c>
      <c r="H128" s="252" t="s">
        <v>582</v>
      </c>
      <c r="I128" s="305">
        <v>6</v>
      </c>
      <c r="J128" s="18" t="s">
        <v>548</v>
      </c>
      <c r="K128" s="50" t="s">
        <v>7</v>
      </c>
      <c r="L128" s="18" t="s">
        <v>62</v>
      </c>
      <c r="M128" s="252" t="s">
        <v>584</v>
      </c>
      <c r="N128" s="252"/>
      <c r="O128" s="41">
        <v>4465.3</v>
      </c>
      <c r="P128" s="141">
        <v>4</v>
      </c>
      <c r="Q128" s="31" t="s">
        <v>9</v>
      </c>
      <c r="R128" s="34">
        <v>5.28</v>
      </c>
      <c r="S128" s="178"/>
      <c r="T128" s="178"/>
    </row>
    <row r="129" spans="1:20" s="11" customFormat="1" ht="12" customHeight="1">
      <c r="A129" s="317"/>
      <c r="B129" s="253"/>
      <c r="C129" s="253"/>
      <c r="D129" s="301"/>
      <c r="E129" s="253"/>
      <c r="F129" s="253"/>
      <c r="G129" s="253"/>
      <c r="H129" s="253"/>
      <c r="I129" s="306"/>
      <c r="J129" s="20" t="s">
        <v>550</v>
      </c>
      <c r="K129" s="82" t="s">
        <v>209</v>
      </c>
      <c r="L129" s="20" t="s">
        <v>66</v>
      </c>
      <c r="M129" s="253"/>
      <c r="N129" s="253"/>
      <c r="O129" s="95">
        <v>4465.3</v>
      </c>
      <c r="P129" s="142">
        <v>4</v>
      </c>
      <c r="Q129" s="38" t="s">
        <v>1</v>
      </c>
      <c r="R129" s="78">
        <v>5.28</v>
      </c>
      <c r="S129" s="178"/>
      <c r="T129" s="178"/>
    </row>
    <row r="130" spans="1:20" s="11" customFormat="1" ht="12" customHeight="1">
      <c r="A130" s="317"/>
      <c r="B130" s="253"/>
      <c r="C130" s="253"/>
      <c r="D130" s="301"/>
      <c r="E130" s="253"/>
      <c r="F130" s="253"/>
      <c r="G130" s="253"/>
      <c r="H130" s="253"/>
      <c r="I130" s="306"/>
      <c r="J130" s="20" t="s">
        <v>551</v>
      </c>
      <c r="K130" s="82" t="s">
        <v>587</v>
      </c>
      <c r="L130" s="20" t="s">
        <v>216</v>
      </c>
      <c r="M130" s="253"/>
      <c r="N130" s="253"/>
      <c r="O130" s="95">
        <v>4465.3</v>
      </c>
      <c r="P130" s="142">
        <v>4</v>
      </c>
      <c r="Q130" s="38" t="s">
        <v>9</v>
      </c>
      <c r="R130" s="78">
        <v>5.28</v>
      </c>
      <c r="S130" s="178"/>
      <c r="T130" s="178"/>
    </row>
    <row r="131" spans="1:20" s="11" customFormat="1" ht="12" customHeight="1">
      <c r="A131" s="294"/>
      <c r="B131" s="253"/>
      <c r="C131" s="253"/>
      <c r="D131" s="301"/>
      <c r="E131" s="253"/>
      <c r="F131" s="253"/>
      <c r="G131" s="253"/>
      <c r="H131" s="253"/>
      <c r="I131" s="306"/>
      <c r="J131" s="20" t="s">
        <v>553</v>
      </c>
      <c r="K131" s="55" t="s">
        <v>589</v>
      </c>
      <c r="L131" s="20" t="s">
        <v>92</v>
      </c>
      <c r="M131" s="253"/>
      <c r="N131" s="253"/>
      <c r="O131" s="95">
        <v>4465.3</v>
      </c>
      <c r="P131" s="142">
        <v>4</v>
      </c>
      <c r="Q131" s="38" t="s">
        <v>9</v>
      </c>
      <c r="R131" s="78">
        <v>5.28</v>
      </c>
      <c r="S131" s="178"/>
      <c r="T131" s="178"/>
    </row>
    <row r="132" spans="1:20" s="11" customFormat="1" ht="12" customHeight="1" thickBot="1">
      <c r="A132" s="294"/>
      <c r="B132" s="259"/>
      <c r="C132" s="259"/>
      <c r="D132" s="301"/>
      <c r="E132" s="259"/>
      <c r="F132" s="259"/>
      <c r="G132" s="259"/>
      <c r="H132" s="259"/>
      <c r="I132" s="306"/>
      <c r="J132" s="68" t="s">
        <v>554</v>
      </c>
      <c r="K132" s="75" t="s">
        <v>124</v>
      </c>
      <c r="L132" s="68" t="s">
        <v>212</v>
      </c>
      <c r="M132" s="259"/>
      <c r="N132" s="259"/>
      <c r="O132" s="107">
        <v>4465.3</v>
      </c>
      <c r="P132" s="143">
        <v>4</v>
      </c>
      <c r="Q132" s="38" t="s">
        <v>9</v>
      </c>
      <c r="R132" s="65">
        <v>5.28</v>
      </c>
      <c r="S132" s="178"/>
      <c r="T132" s="178"/>
    </row>
    <row r="133" spans="1:20" s="11" customFormat="1" ht="12" customHeight="1" thickTop="1">
      <c r="A133" s="293" t="s">
        <v>967</v>
      </c>
      <c r="B133" s="252" t="s">
        <v>517</v>
      </c>
      <c r="C133" s="252" t="s">
        <v>590</v>
      </c>
      <c r="D133" s="299" t="s">
        <v>87</v>
      </c>
      <c r="E133" s="252" t="s">
        <v>971</v>
      </c>
      <c r="F133" s="252" t="s">
        <v>972</v>
      </c>
      <c r="G133" s="252" t="s">
        <v>555</v>
      </c>
      <c r="H133" s="252" t="s">
        <v>592</v>
      </c>
      <c r="I133" s="305">
        <v>6</v>
      </c>
      <c r="J133" s="18" t="s">
        <v>557</v>
      </c>
      <c r="K133" s="74" t="s">
        <v>7</v>
      </c>
      <c r="L133" s="58" t="s">
        <v>62</v>
      </c>
      <c r="M133" s="252" t="s">
        <v>594</v>
      </c>
      <c r="N133" s="252"/>
      <c r="O133" s="57">
        <v>40187.700000000004</v>
      </c>
      <c r="P133" s="141">
        <v>1</v>
      </c>
      <c r="Q133" s="31" t="s">
        <v>9</v>
      </c>
      <c r="R133" s="34">
        <v>5.28</v>
      </c>
      <c r="S133" s="178"/>
      <c r="T133" s="178"/>
    </row>
    <row r="134" spans="1:20" s="11" customFormat="1" ht="12" customHeight="1">
      <c r="A134" s="317"/>
      <c r="B134" s="253"/>
      <c r="C134" s="253"/>
      <c r="D134" s="301"/>
      <c r="E134" s="253"/>
      <c r="F134" s="253"/>
      <c r="G134" s="253"/>
      <c r="H134" s="253"/>
      <c r="I134" s="306"/>
      <c r="J134" s="20" t="s">
        <v>559</v>
      </c>
      <c r="K134" s="55" t="s">
        <v>209</v>
      </c>
      <c r="L134" s="17" t="s">
        <v>66</v>
      </c>
      <c r="M134" s="253"/>
      <c r="N134" s="253"/>
      <c r="O134" s="57">
        <v>40187.700000000004</v>
      </c>
      <c r="P134" s="142">
        <v>1</v>
      </c>
      <c r="Q134" s="38" t="s">
        <v>1</v>
      </c>
      <c r="R134" s="78">
        <v>5.28</v>
      </c>
      <c r="S134" s="178"/>
      <c r="T134" s="178"/>
    </row>
    <row r="135" spans="1:20" s="11" customFormat="1" ht="12" customHeight="1">
      <c r="A135" s="294"/>
      <c r="B135" s="253"/>
      <c r="C135" s="253"/>
      <c r="D135" s="301"/>
      <c r="E135" s="253"/>
      <c r="F135" s="253"/>
      <c r="G135" s="253"/>
      <c r="H135" s="253"/>
      <c r="I135" s="306"/>
      <c r="J135" s="20" t="s">
        <v>560</v>
      </c>
      <c r="K135" s="55" t="s">
        <v>597</v>
      </c>
      <c r="L135" s="20" t="s">
        <v>92</v>
      </c>
      <c r="M135" s="253"/>
      <c r="N135" s="253"/>
      <c r="O135" s="57">
        <v>40187.700000000004</v>
      </c>
      <c r="P135" s="142">
        <v>1</v>
      </c>
      <c r="Q135" s="38" t="s">
        <v>9</v>
      </c>
      <c r="R135" s="78">
        <v>5.28</v>
      </c>
      <c r="S135" s="178"/>
      <c r="T135" s="178"/>
    </row>
    <row r="136" spans="1:20" s="11" customFormat="1" ht="12" customHeight="1" thickBot="1">
      <c r="A136" s="294"/>
      <c r="B136" s="259"/>
      <c r="C136" s="259"/>
      <c r="D136" s="301"/>
      <c r="E136" s="259"/>
      <c r="F136" s="259"/>
      <c r="G136" s="259"/>
      <c r="H136" s="259"/>
      <c r="I136" s="306"/>
      <c r="J136" s="68" t="s">
        <v>562</v>
      </c>
      <c r="K136" s="75" t="s">
        <v>124</v>
      </c>
      <c r="L136" s="68" t="s">
        <v>212</v>
      </c>
      <c r="M136" s="259"/>
      <c r="N136" s="259"/>
      <c r="O136" s="57">
        <v>40187.700000000004</v>
      </c>
      <c r="P136" s="143">
        <v>1</v>
      </c>
      <c r="Q136" s="38" t="s">
        <v>9</v>
      </c>
      <c r="R136" s="65">
        <v>5.28</v>
      </c>
      <c r="S136" s="178"/>
      <c r="T136" s="178"/>
    </row>
    <row r="137" spans="1:20" s="11" customFormat="1" ht="12" customHeight="1" thickTop="1">
      <c r="A137" s="293" t="s">
        <v>967</v>
      </c>
      <c r="B137" s="252" t="s">
        <v>517</v>
      </c>
      <c r="C137" s="252" t="s">
        <v>599</v>
      </c>
      <c r="D137" s="299" t="s">
        <v>87</v>
      </c>
      <c r="E137" s="252" t="s">
        <v>971</v>
      </c>
      <c r="F137" s="252" t="s">
        <v>972</v>
      </c>
      <c r="G137" s="252" t="s">
        <v>564</v>
      </c>
      <c r="H137" s="252" t="s">
        <v>601</v>
      </c>
      <c r="I137" s="305">
        <v>6</v>
      </c>
      <c r="J137" s="18" t="s">
        <v>566</v>
      </c>
      <c r="K137" s="50" t="s">
        <v>7</v>
      </c>
      <c r="L137" s="58" t="s">
        <v>62</v>
      </c>
      <c r="M137" s="252" t="s">
        <v>603</v>
      </c>
      <c r="N137" s="252"/>
      <c r="O137" s="35">
        <v>40006</v>
      </c>
      <c r="P137" s="141">
        <v>1</v>
      </c>
      <c r="Q137" s="31" t="s">
        <v>9</v>
      </c>
      <c r="R137" s="34">
        <v>5.28</v>
      </c>
      <c r="S137" s="178"/>
      <c r="T137" s="178"/>
    </row>
    <row r="138" spans="1:20" s="11" customFormat="1" ht="12" customHeight="1">
      <c r="A138" s="317"/>
      <c r="B138" s="253"/>
      <c r="C138" s="253"/>
      <c r="D138" s="301"/>
      <c r="E138" s="253"/>
      <c r="F138" s="253"/>
      <c r="G138" s="253"/>
      <c r="H138" s="253"/>
      <c r="I138" s="306"/>
      <c r="J138" s="20" t="s">
        <v>567</v>
      </c>
      <c r="K138" s="82" t="s">
        <v>209</v>
      </c>
      <c r="L138" s="17" t="s">
        <v>66</v>
      </c>
      <c r="M138" s="253"/>
      <c r="N138" s="253"/>
      <c r="O138" s="41">
        <v>40006</v>
      </c>
      <c r="P138" s="142">
        <v>1</v>
      </c>
      <c r="Q138" s="38" t="s">
        <v>1</v>
      </c>
      <c r="R138" s="78">
        <v>5.28</v>
      </c>
      <c r="S138" s="178"/>
      <c r="T138" s="178"/>
    </row>
    <row r="139" spans="1:20" s="11" customFormat="1" ht="12" customHeight="1">
      <c r="A139" s="294"/>
      <c r="B139" s="253"/>
      <c r="C139" s="253"/>
      <c r="D139" s="301"/>
      <c r="E139" s="253"/>
      <c r="F139" s="253"/>
      <c r="G139" s="253"/>
      <c r="H139" s="253"/>
      <c r="I139" s="306"/>
      <c r="J139" s="20" t="s">
        <v>568</v>
      </c>
      <c r="K139" s="55" t="s">
        <v>606</v>
      </c>
      <c r="L139" s="20" t="s">
        <v>92</v>
      </c>
      <c r="M139" s="253"/>
      <c r="N139" s="253"/>
      <c r="O139" s="41">
        <v>40006</v>
      </c>
      <c r="P139" s="142">
        <v>1</v>
      </c>
      <c r="Q139" s="38" t="s">
        <v>9</v>
      </c>
      <c r="R139" s="78">
        <v>5.28</v>
      </c>
      <c r="S139" s="178"/>
      <c r="T139" s="178"/>
    </row>
    <row r="140" spans="1:20" s="11" customFormat="1" ht="12" customHeight="1">
      <c r="A140" s="294"/>
      <c r="B140" s="253"/>
      <c r="C140" s="253"/>
      <c r="D140" s="301"/>
      <c r="E140" s="253"/>
      <c r="F140" s="253"/>
      <c r="G140" s="253"/>
      <c r="H140" s="253"/>
      <c r="I140" s="306"/>
      <c r="J140" s="20" t="s">
        <v>570</v>
      </c>
      <c r="K140" s="82" t="s">
        <v>587</v>
      </c>
      <c r="L140" s="20" t="s">
        <v>216</v>
      </c>
      <c r="M140" s="253"/>
      <c r="N140" s="253"/>
      <c r="O140" s="41">
        <v>40006</v>
      </c>
      <c r="P140" s="142">
        <v>1</v>
      </c>
      <c r="Q140" s="38" t="s">
        <v>9</v>
      </c>
      <c r="R140" s="78">
        <v>5.28</v>
      </c>
      <c r="S140" s="178"/>
      <c r="T140" s="178"/>
    </row>
    <row r="141" spans="1:20" s="11" customFormat="1" ht="12" customHeight="1" thickBot="1">
      <c r="A141" s="294"/>
      <c r="B141" s="259"/>
      <c r="C141" s="259"/>
      <c r="D141" s="301"/>
      <c r="E141" s="259"/>
      <c r="F141" s="259"/>
      <c r="G141" s="259"/>
      <c r="H141" s="259"/>
      <c r="I141" s="306"/>
      <c r="J141" s="68" t="s">
        <v>896</v>
      </c>
      <c r="K141" s="75" t="s">
        <v>609</v>
      </c>
      <c r="L141" s="63" t="s">
        <v>212</v>
      </c>
      <c r="M141" s="259"/>
      <c r="N141" s="259"/>
      <c r="O141" s="57">
        <v>40006</v>
      </c>
      <c r="P141" s="143">
        <v>1</v>
      </c>
      <c r="Q141" s="38" t="s">
        <v>9</v>
      </c>
      <c r="R141" s="65">
        <v>5.28</v>
      </c>
      <c r="S141" s="178"/>
      <c r="T141" s="178"/>
    </row>
    <row r="142" spans="1:20" s="11" customFormat="1" ht="12" customHeight="1" thickTop="1">
      <c r="A142" s="293" t="s">
        <v>967</v>
      </c>
      <c r="B142" s="252" t="s">
        <v>517</v>
      </c>
      <c r="C142" s="252" t="s">
        <v>610</v>
      </c>
      <c r="D142" s="299" t="s">
        <v>87</v>
      </c>
      <c r="E142" s="252" t="s">
        <v>971</v>
      </c>
      <c r="F142" s="252" t="s">
        <v>972</v>
      </c>
      <c r="G142" s="252" t="s">
        <v>572</v>
      </c>
      <c r="H142" s="252" t="s">
        <v>612</v>
      </c>
      <c r="I142" s="305">
        <v>6</v>
      </c>
      <c r="J142" s="18" t="s">
        <v>574</v>
      </c>
      <c r="K142" s="50" t="s">
        <v>7</v>
      </c>
      <c r="L142" s="18" t="s">
        <v>62</v>
      </c>
      <c r="M142" s="253" t="s">
        <v>614</v>
      </c>
      <c r="N142" s="252"/>
      <c r="O142" s="35">
        <v>21658</v>
      </c>
      <c r="P142" s="141">
        <v>1</v>
      </c>
      <c r="Q142" s="31" t="s">
        <v>9</v>
      </c>
      <c r="R142" s="34">
        <v>5.28</v>
      </c>
      <c r="S142" s="178"/>
      <c r="T142" s="178"/>
    </row>
    <row r="143" spans="1:20" s="11" customFormat="1" ht="12" customHeight="1">
      <c r="A143" s="317"/>
      <c r="B143" s="253"/>
      <c r="C143" s="253"/>
      <c r="D143" s="301"/>
      <c r="E143" s="253"/>
      <c r="F143" s="253"/>
      <c r="G143" s="253"/>
      <c r="H143" s="253"/>
      <c r="I143" s="306"/>
      <c r="J143" s="20" t="s">
        <v>576</v>
      </c>
      <c r="K143" s="82" t="s">
        <v>209</v>
      </c>
      <c r="L143" s="20" t="s">
        <v>66</v>
      </c>
      <c r="M143" s="253"/>
      <c r="N143" s="253"/>
      <c r="O143" s="41">
        <v>21658</v>
      </c>
      <c r="P143" s="142">
        <v>1</v>
      </c>
      <c r="Q143" s="38" t="s">
        <v>1</v>
      </c>
      <c r="R143" s="78">
        <v>5.28</v>
      </c>
      <c r="S143" s="178"/>
      <c r="T143" s="178"/>
    </row>
    <row r="144" spans="1:20" s="11" customFormat="1" ht="12" customHeight="1">
      <c r="A144" s="294"/>
      <c r="B144" s="253"/>
      <c r="C144" s="253"/>
      <c r="D144" s="301"/>
      <c r="E144" s="253"/>
      <c r="F144" s="253"/>
      <c r="G144" s="253"/>
      <c r="H144" s="253"/>
      <c r="I144" s="306"/>
      <c r="J144" s="20" t="s">
        <v>577</v>
      </c>
      <c r="K144" s="55" t="s">
        <v>617</v>
      </c>
      <c r="L144" s="20" t="s">
        <v>92</v>
      </c>
      <c r="M144" s="253"/>
      <c r="N144" s="253"/>
      <c r="O144" s="41">
        <v>21658</v>
      </c>
      <c r="P144" s="142">
        <v>1</v>
      </c>
      <c r="Q144" s="38" t="s">
        <v>9</v>
      </c>
      <c r="R144" s="78">
        <v>5.28</v>
      </c>
      <c r="S144" s="178"/>
      <c r="T144" s="178"/>
    </row>
    <row r="145" spans="1:20" s="11" customFormat="1" ht="12" customHeight="1" thickBot="1">
      <c r="A145" s="294"/>
      <c r="B145" s="259"/>
      <c r="C145" s="259"/>
      <c r="D145" s="301"/>
      <c r="E145" s="259"/>
      <c r="F145" s="259"/>
      <c r="G145" s="259"/>
      <c r="H145" s="259"/>
      <c r="I145" s="306"/>
      <c r="J145" s="68" t="s">
        <v>579</v>
      </c>
      <c r="K145" s="153" t="s">
        <v>124</v>
      </c>
      <c r="L145" s="63" t="s">
        <v>212</v>
      </c>
      <c r="M145" s="259"/>
      <c r="N145" s="259"/>
      <c r="O145" s="57">
        <v>21658</v>
      </c>
      <c r="P145" s="143">
        <v>1</v>
      </c>
      <c r="Q145" s="38" t="s">
        <v>9</v>
      </c>
      <c r="R145" s="65">
        <v>5.28</v>
      </c>
      <c r="S145" s="178"/>
      <c r="T145" s="178"/>
    </row>
    <row r="146" spans="1:20" s="11" customFormat="1" ht="12" customHeight="1" thickTop="1">
      <c r="A146" s="293" t="s">
        <v>967</v>
      </c>
      <c r="B146" s="252" t="s">
        <v>618</v>
      </c>
      <c r="C146" s="252" t="s">
        <v>619</v>
      </c>
      <c r="D146" s="299" t="s">
        <v>620</v>
      </c>
      <c r="E146" s="252" t="s">
        <v>971</v>
      </c>
      <c r="F146" s="252" t="s">
        <v>972</v>
      </c>
      <c r="G146" s="252" t="s">
        <v>581</v>
      </c>
      <c r="H146" s="252" t="s">
        <v>622</v>
      </c>
      <c r="I146" s="262">
        <v>6</v>
      </c>
      <c r="J146" s="18" t="s">
        <v>583</v>
      </c>
      <c r="K146" s="74" t="s">
        <v>7</v>
      </c>
      <c r="L146" s="58" t="s">
        <v>62</v>
      </c>
      <c r="M146" s="253" t="s">
        <v>624</v>
      </c>
      <c r="N146" s="125" t="s">
        <v>991</v>
      </c>
      <c r="O146" s="51">
        <v>11163.25</v>
      </c>
      <c r="P146" s="141">
        <v>1</v>
      </c>
      <c r="Q146" s="31" t="s">
        <v>9</v>
      </c>
      <c r="R146" s="34">
        <v>5.28</v>
      </c>
      <c r="S146" s="178"/>
      <c r="T146" s="178"/>
    </row>
    <row r="147" spans="1:20" s="5" customFormat="1" ht="12" customHeight="1">
      <c r="A147" s="317"/>
      <c r="B147" s="253"/>
      <c r="C147" s="253"/>
      <c r="D147" s="301"/>
      <c r="E147" s="253"/>
      <c r="F147" s="253"/>
      <c r="G147" s="253"/>
      <c r="H147" s="253"/>
      <c r="I147" s="322"/>
      <c r="J147" s="20" t="s">
        <v>585</v>
      </c>
      <c r="K147" s="55" t="s">
        <v>209</v>
      </c>
      <c r="L147" s="17" t="s">
        <v>66</v>
      </c>
      <c r="M147" s="253"/>
      <c r="N147" s="126"/>
      <c r="O147" s="37">
        <v>11163.25</v>
      </c>
      <c r="P147" s="142">
        <v>1</v>
      </c>
      <c r="Q147" s="38" t="s">
        <v>9</v>
      </c>
      <c r="R147" s="78">
        <v>5.28</v>
      </c>
      <c r="S147" s="178"/>
      <c r="T147" s="178"/>
    </row>
    <row r="148" spans="1:20" s="5" customFormat="1" ht="12" customHeight="1">
      <c r="A148" s="294"/>
      <c r="B148" s="253"/>
      <c r="C148" s="253"/>
      <c r="D148" s="301"/>
      <c r="E148" s="253"/>
      <c r="F148" s="253"/>
      <c r="G148" s="253"/>
      <c r="H148" s="253"/>
      <c r="I148" s="322"/>
      <c r="J148" s="20" t="s">
        <v>586</v>
      </c>
      <c r="K148" s="55" t="s">
        <v>246</v>
      </c>
      <c r="L148" s="20" t="s">
        <v>92</v>
      </c>
      <c r="M148" s="253"/>
      <c r="N148" s="126"/>
      <c r="O148" s="37">
        <v>11163.25</v>
      </c>
      <c r="P148" s="142">
        <v>1</v>
      </c>
      <c r="Q148" s="38" t="s">
        <v>9</v>
      </c>
      <c r="R148" s="78">
        <v>5.28</v>
      </c>
      <c r="S148" s="178"/>
      <c r="T148" s="178"/>
    </row>
    <row r="149" spans="1:20" s="5" customFormat="1" ht="12" customHeight="1" thickBot="1">
      <c r="A149" s="294"/>
      <c r="B149" s="259"/>
      <c r="C149" s="259"/>
      <c r="D149" s="301"/>
      <c r="E149" s="259"/>
      <c r="F149" s="259"/>
      <c r="G149" s="259"/>
      <c r="H149" s="259"/>
      <c r="I149" s="263"/>
      <c r="J149" s="63" t="s">
        <v>588</v>
      </c>
      <c r="K149" s="86" t="s">
        <v>436</v>
      </c>
      <c r="L149" s="68" t="s">
        <v>212</v>
      </c>
      <c r="M149" s="259"/>
      <c r="N149" s="87"/>
      <c r="O149" s="104">
        <v>11163.25</v>
      </c>
      <c r="P149" s="143">
        <v>1</v>
      </c>
      <c r="Q149" s="38" t="s">
        <v>9</v>
      </c>
      <c r="R149" s="65">
        <v>5.28</v>
      </c>
      <c r="S149" s="178"/>
      <c r="T149" s="178"/>
    </row>
    <row r="150" spans="1:20" s="5" customFormat="1" ht="12" customHeight="1" thickTop="1">
      <c r="A150" s="293" t="s">
        <v>967</v>
      </c>
      <c r="B150" s="252"/>
      <c r="C150" s="252" t="s">
        <v>627</v>
      </c>
      <c r="D150" s="252" t="s">
        <v>628</v>
      </c>
      <c r="E150" s="257" t="s">
        <v>971</v>
      </c>
      <c r="F150" s="257" t="s">
        <v>972</v>
      </c>
      <c r="G150" s="257" t="s">
        <v>591</v>
      </c>
      <c r="H150" s="299" t="s">
        <v>992</v>
      </c>
      <c r="I150" s="287">
        <v>6</v>
      </c>
      <c r="J150" s="58" t="s">
        <v>593</v>
      </c>
      <c r="K150" s="88" t="s">
        <v>7</v>
      </c>
      <c r="L150" s="81" t="s">
        <v>62</v>
      </c>
      <c r="M150" s="309" t="s">
        <v>631</v>
      </c>
      <c r="N150" s="297"/>
      <c r="O150" s="30">
        <v>30000</v>
      </c>
      <c r="P150" s="141">
        <v>1</v>
      </c>
      <c r="Q150" s="31" t="s">
        <v>1</v>
      </c>
      <c r="R150" s="34">
        <v>5.28</v>
      </c>
      <c r="S150" s="178"/>
      <c r="T150" s="178"/>
    </row>
    <row r="151" spans="1:20" s="5" customFormat="1" ht="12" customHeight="1">
      <c r="A151" s="294"/>
      <c r="B151" s="253"/>
      <c r="C151" s="253"/>
      <c r="D151" s="253"/>
      <c r="E151" s="258"/>
      <c r="F151" s="258"/>
      <c r="G151" s="258"/>
      <c r="H151" s="301"/>
      <c r="I151" s="287"/>
      <c r="J151" s="17" t="s">
        <v>595</v>
      </c>
      <c r="K151" s="89" t="s">
        <v>147</v>
      </c>
      <c r="L151" s="47" t="s">
        <v>67</v>
      </c>
      <c r="M151" s="310"/>
      <c r="N151" s="298"/>
      <c r="O151" s="37">
        <v>30000</v>
      </c>
      <c r="P151" s="142">
        <v>1</v>
      </c>
      <c r="Q151" s="38" t="s">
        <v>1</v>
      </c>
      <c r="R151" s="78">
        <v>5.28</v>
      </c>
      <c r="S151" s="178"/>
      <c r="T151" s="178"/>
    </row>
    <row r="152" spans="1:20" s="5" customFormat="1" ht="12" customHeight="1">
      <c r="A152" s="294"/>
      <c r="B152" s="253"/>
      <c r="C152" s="253"/>
      <c r="D152" s="253"/>
      <c r="E152" s="258"/>
      <c r="F152" s="258"/>
      <c r="G152" s="258"/>
      <c r="H152" s="301"/>
      <c r="I152" s="287"/>
      <c r="J152" s="20" t="s">
        <v>596</v>
      </c>
      <c r="K152" s="55" t="s">
        <v>246</v>
      </c>
      <c r="L152" s="19" t="s">
        <v>92</v>
      </c>
      <c r="M152" s="310"/>
      <c r="N152" s="298"/>
      <c r="O152" s="37">
        <v>30000</v>
      </c>
      <c r="P152" s="142">
        <v>1</v>
      </c>
      <c r="Q152" s="38" t="s">
        <v>1</v>
      </c>
      <c r="R152" s="78">
        <v>5.28</v>
      </c>
      <c r="S152" s="178"/>
      <c r="T152" s="178"/>
    </row>
    <row r="153" spans="1:20" s="5" customFormat="1" ht="12" customHeight="1">
      <c r="A153" s="294"/>
      <c r="B153" s="253"/>
      <c r="C153" s="253"/>
      <c r="D153" s="253"/>
      <c r="E153" s="258"/>
      <c r="F153" s="258"/>
      <c r="G153" s="258"/>
      <c r="H153" s="308"/>
      <c r="I153" s="287"/>
      <c r="J153" s="20" t="s">
        <v>598</v>
      </c>
      <c r="K153" s="56" t="s">
        <v>168</v>
      </c>
      <c r="L153" s="70" t="s">
        <v>633</v>
      </c>
      <c r="M153" s="310"/>
      <c r="N153" s="298"/>
      <c r="O153" s="37">
        <v>30000</v>
      </c>
      <c r="P153" s="142">
        <v>1</v>
      </c>
      <c r="Q153" s="38" t="s">
        <v>1</v>
      </c>
      <c r="R153" s="78">
        <v>5.28</v>
      </c>
      <c r="S153" s="178"/>
      <c r="T153" s="178"/>
    </row>
    <row r="154" spans="1:20" s="5" customFormat="1" ht="12" customHeight="1" thickBot="1">
      <c r="A154" s="294"/>
      <c r="B154" s="259"/>
      <c r="C154" s="259"/>
      <c r="D154" s="259"/>
      <c r="E154" s="261"/>
      <c r="F154" s="261"/>
      <c r="G154" s="261"/>
      <c r="H154" s="308"/>
      <c r="I154" s="331"/>
      <c r="J154" s="68" t="s">
        <v>897</v>
      </c>
      <c r="K154" s="75" t="s">
        <v>634</v>
      </c>
      <c r="L154" s="47" t="s">
        <v>212</v>
      </c>
      <c r="M154" s="311"/>
      <c r="N154" s="333"/>
      <c r="O154" s="104">
        <v>30000</v>
      </c>
      <c r="P154" s="143">
        <v>1</v>
      </c>
      <c r="Q154" s="38" t="s">
        <v>1</v>
      </c>
      <c r="R154" s="65">
        <v>5.28</v>
      </c>
      <c r="S154" s="178"/>
      <c r="T154" s="178"/>
    </row>
    <row r="155" spans="1:20" s="5" customFormat="1" ht="12" customHeight="1" thickTop="1">
      <c r="A155" s="293" t="s">
        <v>967</v>
      </c>
      <c r="B155" s="299" t="s">
        <v>635</v>
      </c>
      <c r="C155" s="299" t="s">
        <v>636</v>
      </c>
      <c r="D155" s="252" t="s">
        <v>87</v>
      </c>
      <c r="E155" s="257" t="s">
        <v>971</v>
      </c>
      <c r="F155" s="257" t="s">
        <v>972</v>
      </c>
      <c r="G155" s="257" t="s">
        <v>600</v>
      </c>
      <c r="H155" s="299" t="s">
        <v>638</v>
      </c>
      <c r="I155" s="305">
        <v>2</v>
      </c>
      <c r="J155" s="18" t="s">
        <v>602</v>
      </c>
      <c r="K155" s="61" t="s">
        <v>7</v>
      </c>
      <c r="L155" s="18" t="s">
        <v>6</v>
      </c>
      <c r="M155" s="252" t="s">
        <v>640</v>
      </c>
      <c r="N155" s="309" t="s">
        <v>993</v>
      </c>
      <c r="O155" s="30">
        <v>4018.7700000000004</v>
      </c>
      <c r="P155" s="141">
        <v>1</v>
      </c>
      <c r="Q155" s="31" t="s">
        <v>9</v>
      </c>
      <c r="R155" s="34">
        <v>5.28</v>
      </c>
      <c r="S155" s="178"/>
      <c r="T155" s="178"/>
    </row>
    <row r="156" spans="1:20" s="5" customFormat="1" ht="12" customHeight="1">
      <c r="A156" s="294"/>
      <c r="B156" s="301"/>
      <c r="C156" s="301"/>
      <c r="D156" s="253"/>
      <c r="E156" s="258"/>
      <c r="F156" s="258"/>
      <c r="G156" s="258"/>
      <c r="H156" s="301"/>
      <c r="I156" s="306"/>
      <c r="J156" s="20" t="s">
        <v>604</v>
      </c>
      <c r="K156" s="66" t="s">
        <v>209</v>
      </c>
      <c r="L156" s="20" t="s">
        <v>12</v>
      </c>
      <c r="M156" s="253"/>
      <c r="N156" s="310"/>
      <c r="O156" s="46">
        <v>4018.7700000000004</v>
      </c>
      <c r="P156" s="142">
        <v>1</v>
      </c>
      <c r="Q156" s="38" t="s">
        <v>1</v>
      </c>
      <c r="R156" s="78">
        <v>5.28</v>
      </c>
      <c r="S156" s="178"/>
      <c r="T156" s="178"/>
    </row>
    <row r="157" spans="1:20" s="5" customFormat="1" ht="12" customHeight="1">
      <c r="A157" s="294"/>
      <c r="B157" s="301"/>
      <c r="C157" s="301"/>
      <c r="D157" s="253"/>
      <c r="E157" s="258"/>
      <c r="F157" s="258"/>
      <c r="G157" s="258"/>
      <c r="H157" s="301"/>
      <c r="I157" s="306"/>
      <c r="J157" s="20" t="s">
        <v>605</v>
      </c>
      <c r="K157" s="127" t="s">
        <v>643</v>
      </c>
      <c r="L157" s="20" t="s">
        <v>644</v>
      </c>
      <c r="M157" s="253"/>
      <c r="N157" s="310"/>
      <c r="O157" s="46">
        <v>4018.7700000000004</v>
      </c>
      <c r="P157" s="142">
        <v>1</v>
      </c>
      <c r="Q157" s="38" t="s">
        <v>9</v>
      </c>
      <c r="R157" s="78">
        <v>5.28</v>
      </c>
      <c r="S157" s="178"/>
      <c r="T157" s="178"/>
    </row>
    <row r="158" spans="1:20" s="5" customFormat="1" ht="12" customHeight="1">
      <c r="A158" s="294"/>
      <c r="B158" s="316"/>
      <c r="C158" s="300"/>
      <c r="D158" s="253"/>
      <c r="E158" s="258"/>
      <c r="F158" s="258"/>
      <c r="G158" s="258"/>
      <c r="H158" s="308"/>
      <c r="I158" s="307"/>
      <c r="J158" s="20" t="s">
        <v>607</v>
      </c>
      <c r="K158" s="56" t="s">
        <v>646</v>
      </c>
      <c r="L158" s="20" t="s">
        <v>12</v>
      </c>
      <c r="M158" s="253"/>
      <c r="N158" s="310"/>
      <c r="O158" s="46">
        <v>4018.7700000000004</v>
      </c>
      <c r="P158" s="142">
        <v>1</v>
      </c>
      <c r="Q158" s="38" t="s">
        <v>9</v>
      </c>
      <c r="R158" s="78">
        <v>5.28</v>
      </c>
      <c r="S158" s="178"/>
      <c r="T158" s="178"/>
    </row>
    <row r="159" spans="1:20" s="5" customFormat="1" ht="12" customHeight="1" thickBot="1">
      <c r="A159" s="294"/>
      <c r="B159" s="316"/>
      <c r="C159" s="300"/>
      <c r="D159" s="259"/>
      <c r="E159" s="261"/>
      <c r="F159" s="261"/>
      <c r="G159" s="261"/>
      <c r="H159" s="308"/>
      <c r="I159" s="307"/>
      <c r="J159" s="63" t="s">
        <v>608</v>
      </c>
      <c r="K159" s="75" t="s">
        <v>124</v>
      </c>
      <c r="L159" s="47" t="s">
        <v>15</v>
      </c>
      <c r="M159" s="259"/>
      <c r="N159" s="311"/>
      <c r="O159" s="104">
        <v>4018.7700000000004</v>
      </c>
      <c r="P159" s="143">
        <v>1</v>
      </c>
      <c r="Q159" s="38" t="s">
        <v>9</v>
      </c>
      <c r="R159" s="65">
        <v>5.28</v>
      </c>
      <c r="S159" s="178"/>
      <c r="T159" s="178"/>
    </row>
    <row r="160" spans="1:20" s="5" customFormat="1" ht="12" customHeight="1" thickTop="1" thickBot="1">
      <c r="A160" s="293" t="s">
        <v>967</v>
      </c>
      <c r="B160" s="299"/>
      <c r="C160" s="299" t="s">
        <v>916</v>
      </c>
      <c r="D160" s="299" t="s">
        <v>979</v>
      </c>
      <c r="E160" s="254" t="s">
        <v>971</v>
      </c>
      <c r="F160" s="254" t="s">
        <v>972</v>
      </c>
      <c r="G160" s="254" t="s">
        <v>807</v>
      </c>
      <c r="H160" s="299" t="s">
        <v>844</v>
      </c>
      <c r="I160" s="305">
        <v>3</v>
      </c>
      <c r="J160" s="18" t="s">
        <v>809</v>
      </c>
      <c r="K160" s="61" t="s">
        <v>7</v>
      </c>
      <c r="L160" s="18" t="s">
        <v>40</v>
      </c>
      <c r="M160" s="252" t="s">
        <v>845</v>
      </c>
      <c r="N160" s="309" t="s">
        <v>846</v>
      </c>
      <c r="O160" s="51">
        <v>8383</v>
      </c>
      <c r="P160" s="141">
        <v>1</v>
      </c>
      <c r="Q160" s="52" t="s">
        <v>9</v>
      </c>
      <c r="R160" s="34">
        <v>5.28</v>
      </c>
      <c r="S160" s="178"/>
      <c r="T160" s="178"/>
    </row>
    <row r="161" spans="1:25" s="5" customFormat="1" ht="12" customHeight="1" thickTop="1">
      <c r="A161" s="317"/>
      <c r="B161" s="301"/>
      <c r="C161" s="301"/>
      <c r="D161" s="301"/>
      <c r="E161" s="255"/>
      <c r="F161" s="255"/>
      <c r="G161" s="255"/>
      <c r="H161" s="301"/>
      <c r="I161" s="306"/>
      <c r="J161" s="18" t="s">
        <v>812</v>
      </c>
      <c r="K161" s="66" t="s">
        <v>147</v>
      </c>
      <c r="L161" s="20"/>
      <c r="M161" s="253"/>
      <c r="N161" s="310"/>
      <c r="O161" s="37">
        <v>8383</v>
      </c>
      <c r="P161" s="142">
        <v>1</v>
      </c>
      <c r="Q161" s="110" t="s">
        <v>9</v>
      </c>
      <c r="R161" s="78">
        <v>5.28</v>
      </c>
      <c r="S161" s="178"/>
      <c r="T161" s="178"/>
    </row>
    <row r="162" spans="1:25" s="5" customFormat="1" ht="12" customHeight="1">
      <c r="A162" s="294"/>
      <c r="B162" s="301"/>
      <c r="C162" s="301"/>
      <c r="D162" s="301"/>
      <c r="E162" s="255"/>
      <c r="F162" s="255"/>
      <c r="G162" s="255"/>
      <c r="H162" s="301"/>
      <c r="I162" s="306"/>
      <c r="J162" s="20" t="s">
        <v>814</v>
      </c>
      <c r="K162" s="127" t="s">
        <v>246</v>
      </c>
      <c r="L162" s="20" t="s">
        <v>43</v>
      </c>
      <c r="M162" s="253"/>
      <c r="N162" s="310"/>
      <c r="O162" s="37">
        <v>8383</v>
      </c>
      <c r="P162" s="142">
        <v>1</v>
      </c>
      <c r="Q162" s="38" t="s">
        <v>9</v>
      </c>
      <c r="R162" s="78">
        <v>5.28</v>
      </c>
      <c r="S162" s="178"/>
      <c r="T162" s="178"/>
    </row>
    <row r="163" spans="1:25" s="5" customFormat="1" ht="12" customHeight="1">
      <c r="A163" s="294"/>
      <c r="B163" s="301"/>
      <c r="C163" s="301"/>
      <c r="D163" s="301"/>
      <c r="E163" s="255"/>
      <c r="F163" s="255"/>
      <c r="G163" s="255"/>
      <c r="H163" s="301"/>
      <c r="I163" s="306"/>
      <c r="J163" s="20" t="s">
        <v>817</v>
      </c>
      <c r="K163" s="127" t="s">
        <v>847</v>
      </c>
      <c r="L163" s="20" t="s">
        <v>46</v>
      </c>
      <c r="M163" s="253"/>
      <c r="N163" s="310"/>
      <c r="O163" s="37">
        <v>8383</v>
      </c>
      <c r="P163" s="142">
        <v>1</v>
      </c>
      <c r="Q163" s="38" t="s">
        <v>9</v>
      </c>
      <c r="R163" s="78">
        <v>5.28</v>
      </c>
      <c r="S163" s="178"/>
      <c r="T163" s="178"/>
    </row>
    <row r="164" spans="1:25" s="5" customFormat="1" ht="12" customHeight="1" thickBot="1">
      <c r="A164" s="294"/>
      <c r="B164" s="316"/>
      <c r="C164" s="300"/>
      <c r="D164" s="300"/>
      <c r="E164" s="256"/>
      <c r="F164" s="256"/>
      <c r="G164" s="256"/>
      <c r="H164" s="308"/>
      <c r="I164" s="307"/>
      <c r="J164" s="63" t="s">
        <v>1057</v>
      </c>
      <c r="K164" s="56" t="s">
        <v>848</v>
      </c>
      <c r="L164" s="63" t="s">
        <v>46</v>
      </c>
      <c r="M164" s="259"/>
      <c r="N164" s="311"/>
      <c r="O164" s="104">
        <v>8383</v>
      </c>
      <c r="P164" s="143">
        <v>1</v>
      </c>
      <c r="Q164" s="38" t="s">
        <v>9</v>
      </c>
      <c r="R164" s="65">
        <v>5.28</v>
      </c>
      <c r="S164" s="178"/>
      <c r="T164" s="178"/>
    </row>
    <row r="165" spans="1:25" s="5" customFormat="1" ht="12" customHeight="1" thickTop="1" thickBot="1">
      <c r="A165" s="293" t="s">
        <v>967</v>
      </c>
      <c r="B165" s="299"/>
      <c r="C165" s="299" t="s">
        <v>919</v>
      </c>
      <c r="D165" s="299" t="s">
        <v>979</v>
      </c>
      <c r="E165" s="254" t="s">
        <v>971</v>
      </c>
      <c r="F165" s="254" t="s">
        <v>972</v>
      </c>
      <c r="G165" s="254" t="s">
        <v>819</v>
      </c>
      <c r="H165" s="299" t="s">
        <v>849</v>
      </c>
      <c r="I165" s="305">
        <v>6</v>
      </c>
      <c r="J165" s="18" t="s">
        <v>821</v>
      </c>
      <c r="K165" s="61" t="s">
        <v>7</v>
      </c>
      <c r="L165" s="18" t="s">
        <v>76</v>
      </c>
      <c r="M165" s="252" t="s">
        <v>851</v>
      </c>
      <c r="N165" s="309" t="s">
        <v>846</v>
      </c>
      <c r="O165" s="109">
        <v>2514.9</v>
      </c>
      <c r="P165" s="141">
        <v>1</v>
      </c>
      <c r="Q165" s="52" t="s">
        <v>9</v>
      </c>
      <c r="R165" s="34">
        <v>5.28</v>
      </c>
      <c r="S165" s="178"/>
      <c r="T165" s="178"/>
    </row>
    <row r="166" spans="1:25" s="5" customFormat="1" ht="12" customHeight="1" thickTop="1">
      <c r="A166" s="317"/>
      <c r="B166" s="301"/>
      <c r="C166" s="301"/>
      <c r="D166" s="301"/>
      <c r="E166" s="255"/>
      <c r="F166" s="255"/>
      <c r="G166" s="255"/>
      <c r="H166" s="301"/>
      <c r="I166" s="306"/>
      <c r="J166" s="18" t="s">
        <v>824</v>
      </c>
      <c r="K166" s="66" t="s">
        <v>850</v>
      </c>
      <c r="L166" s="20"/>
      <c r="M166" s="253"/>
      <c r="N166" s="310"/>
      <c r="O166" s="37">
        <v>2514.9</v>
      </c>
      <c r="P166" s="142">
        <v>1</v>
      </c>
      <c r="Q166" s="110" t="s">
        <v>9</v>
      </c>
      <c r="R166" s="78">
        <v>5.28</v>
      </c>
      <c r="S166" s="178"/>
      <c r="T166" s="178"/>
    </row>
    <row r="167" spans="1:25" s="5" customFormat="1" ht="12" customHeight="1">
      <c r="A167" s="294"/>
      <c r="B167" s="301"/>
      <c r="C167" s="301"/>
      <c r="D167" s="301"/>
      <c r="E167" s="255"/>
      <c r="F167" s="255"/>
      <c r="G167" s="255"/>
      <c r="H167" s="301"/>
      <c r="I167" s="306"/>
      <c r="J167" s="20" t="s">
        <v>826</v>
      </c>
      <c r="K167" s="127" t="s">
        <v>787</v>
      </c>
      <c r="L167" s="20" t="s">
        <v>212</v>
      </c>
      <c r="M167" s="253"/>
      <c r="N167" s="310"/>
      <c r="O167" s="37">
        <v>2514.9</v>
      </c>
      <c r="P167" s="142">
        <v>1</v>
      </c>
      <c r="Q167" s="38" t="s">
        <v>9</v>
      </c>
      <c r="R167" s="78">
        <v>5.28</v>
      </c>
      <c r="S167" s="178"/>
      <c r="T167" s="178"/>
    </row>
    <row r="168" spans="1:25" s="5" customFormat="1" ht="12" customHeight="1">
      <c r="A168" s="294"/>
      <c r="B168" s="301"/>
      <c r="C168" s="301"/>
      <c r="D168" s="301"/>
      <c r="E168" s="255"/>
      <c r="F168" s="255"/>
      <c r="G168" s="255"/>
      <c r="H168" s="301"/>
      <c r="I168" s="306"/>
      <c r="J168" s="20" t="s">
        <v>827</v>
      </c>
      <c r="K168" s="56" t="s">
        <v>852</v>
      </c>
      <c r="L168" s="20" t="s">
        <v>76</v>
      </c>
      <c r="M168" s="253"/>
      <c r="N168" s="310"/>
      <c r="O168" s="37">
        <v>2514.9</v>
      </c>
      <c r="P168" s="142">
        <v>1</v>
      </c>
      <c r="Q168" s="38" t="s">
        <v>9</v>
      </c>
      <c r="R168" s="78">
        <v>5.28</v>
      </c>
      <c r="S168" s="178"/>
      <c r="T168" s="178"/>
    </row>
    <row r="169" spans="1:25" s="101" customFormat="1" ht="12" customHeight="1" thickBot="1">
      <c r="A169" s="318"/>
      <c r="B169" s="319"/>
      <c r="C169" s="320"/>
      <c r="D169" s="320"/>
      <c r="E169" s="260"/>
      <c r="F169" s="260"/>
      <c r="G169" s="260"/>
      <c r="H169" s="314"/>
      <c r="I169" s="315"/>
      <c r="J169" s="102" t="s">
        <v>1056</v>
      </c>
      <c r="K169" s="174" t="s">
        <v>787</v>
      </c>
      <c r="L169" s="103" t="s">
        <v>212</v>
      </c>
      <c r="M169" s="259"/>
      <c r="N169" s="311"/>
      <c r="O169" s="104">
        <v>2514.9</v>
      </c>
      <c r="P169" s="147">
        <v>1</v>
      </c>
      <c r="Q169" s="105" t="s">
        <v>9</v>
      </c>
      <c r="R169" s="106">
        <v>5.28</v>
      </c>
      <c r="S169" s="178"/>
      <c r="T169" s="178"/>
    </row>
    <row r="170" spans="1:25" s="121" customFormat="1" ht="12" customHeight="1" thickTop="1">
      <c r="A170" s="181"/>
      <c r="B170" s="196"/>
      <c r="C170" s="181"/>
      <c r="D170" s="181"/>
      <c r="E170" s="190"/>
      <c r="F170" s="190"/>
      <c r="G170" s="190"/>
      <c r="H170" s="181"/>
      <c r="I170" s="191"/>
      <c r="J170" s="182"/>
      <c r="K170" s="183"/>
      <c r="L170" s="182"/>
      <c r="M170" s="181"/>
      <c r="N170" s="193"/>
      <c r="O170" s="184"/>
      <c r="P170" s="185"/>
      <c r="Q170" s="186"/>
      <c r="R170" s="185"/>
      <c r="S170" s="187"/>
      <c r="T170" s="188"/>
      <c r="U170" s="189"/>
      <c r="V170" s="189"/>
      <c r="W170" s="185"/>
      <c r="X170" s="185"/>
      <c r="Y170" s="189"/>
    </row>
    <row r="171" spans="1:25" s="121" customFormat="1" ht="12" customHeight="1">
      <c r="A171" s="181"/>
      <c r="B171" s="196"/>
      <c r="C171" s="181"/>
      <c r="D171" s="181"/>
      <c r="E171" s="190"/>
      <c r="F171" s="190"/>
      <c r="G171" s="190"/>
      <c r="H171" s="181"/>
      <c r="I171" s="191"/>
      <c r="J171" s="182"/>
      <c r="K171" s="183"/>
      <c r="L171" s="182"/>
      <c r="M171" s="181"/>
      <c r="N171" s="193"/>
      <c r="O171" s="184"/>
      <c r="P171" s="185"/>
      <c r="Q171" s="186"/>
      <c r="R171" s="185"/>
      <c r="S171" s="187"/>
      <c r="T171" s="188"/>
      <c r="U171" s="189"/>
      <c r="V171" s="189"/>
      <c r="W171" s="185"/>
      <c r="X171" s="185"/>
      <c r="Y171" s="189"/>
    </row>
    <row r="172" spans="1:25" s="121" customFormat="1" ht="12" customHeight="1">
      <c r="A172" s="181"/>
      <c r="B172" s="195"/>
      <c r="C172" s="181"/>
      <c r="D172" s="195"/>
      <c r="E172" s="190"/>
      <c r="F172" s="190"/>
      <c r="G172" s="190"/>
      <c r="H172" s="181"/>
      <c r="I172" s="191"/>
      <c r="J172" s="182"/>
      <c r="K172" s="183"/>
      <c r="L172" s="182"/>
      <c r="M172" s="181"/>
      <c r="N172" s="181"/>
      <c r="O172" s="184"/>
      <c r="P172" s="185"/>
      <c r="Q172" s="186"/>
      <c r="R172" s="185"/>
      <c r="S172" s="187"/>
      <c r="T172" s="188"/>
      <c r="U172" s="189"/>
      <c r="V172" s="189"/>
      <c r="W172" s="185"/>
      <c r="X172" s="185"/>
      <c r="Y172" s="189"/>
    </row>
    <row r="173" spans="1:25" s="121" customFormat="1" ht="12" customHeight="1">
      <c r="A173" s="181"/>
      <c r="B173" s="195"/>
      <c r="C173" s="181"/>
      <c r="D173" s="195"/>
      <c r="E173" s="190"/>
      <c r="F173" s="190"/>
      <c r="G173" s="190"/>
      <c r="H173" s="181"/>
      <c r="I173" s="191"/>
      <c r="J173" s="182"/>
      <c r="K173" s="183"/>
      <c r="L173" s="182"/>
      <c r="M173" s="181"/>
      <c r="N173" s="181"/>
      <c r="O173" s="184"/>
      <c r="P173" s="185"/>
      <c r="Q173" s="186"/>
      <c r="R173" s="185"/>
      <c r="S173" s="187"/>
      <c r="T173" s="188"/>
      <c r="U173" s="189"/>
      <c r="V173" s="189"/>
      <c r="W173" s="185"/>
      <c r="X173" s="185"/>
      <c r="Y173" s="189"/>
    </row>
    <row r="174" spans="1:25" s="121" customFormat="1" ht="28.5" customHeight="1">
      <c r="A174" s="181"/>
      <c r="B174" s="195"/>
      <c r="C174" s="181"/>
      <c r="D174" s="195"/>
      <c r="E174" s="190"/>
      <c r="F174" s="190"/>
      <c r="G174" s="190"/>
      <c r="H174" s="181"/>
      <c r="I174" s="191"/>
      <c r="J174" s="182"/>
      <c r="K174" s="183"/>
      <c r="L174" s="182"/>
      <c r="M174" s="181"/>
      <c r="N174" s="181"/>
      <c r="O174" s="184"/>
      <c r="P174" s="185"/>
      <c r="Q174" s="186"/>
      <c r="R174" s="185"/>
      <c r="S174" s="187"/>
      <c r="T174" s="188"/>
      <c r="U174" s="189"/>
      <c r="V174" s="189"/>
      <c r="W174" s="185"/>
      <c r="X174" s="185"/>
      <c r="Y174" s="189"/>
    </row>
    <row r="175" spans="1:25" s="121" customFormat="1" ht="12" customHeight="1">
      <c r="A175" s="181"/>
      <c r="B175" s="181"/>
      <c r="C175" s="181"/>
      <c r="D175" s="181"/>
      <c r="E175" s="190"/>
      <c r="F175" s="190"/>
      <c r="G175" s="190"/>
      <c r="H175" s="181"/>
      <c r="I175" s="191"/>
      <c r="J175" s="192"/>
      <c r="K175" s="83"/>
      <c r="L175" s="192"/>
      <c r="M175" s="181"/>
      <c r="N175" s="193"/>
      <c r="O175" s="184"/>
      <c r="P175" s="185"/>
      <c r="Q175" s="186"/>
      <c r="R175" s="185"/>
      <c r="S175" s="187"/>
      <c r="T175" s="188"/>
      <c r="U175" s="189"/>
      <c r="V175" s="189"/>
      <c r="W175" s="185"/>
      <c r="X175" s="185"/>
      <c r="Y175" s="189"/>
    </row>
    <row r="176" spans="1:25" s="121" customFormat="1" ht="12" customHeight="1">
      <c r="A176" s="181"/>
      <c r="B176" s="181"/>
      <c r="C176" s="181"/>
      <c r="D176" s="181"/>
      <c r="E176" s="190"/>
      <c r="F176" s="190"/>
      <c r="G176" s="190"/>
      <c r="H176" s="181"/>
      <c r="I176" s="191"/>
      <c r="J176" s="192"/>
      <c r="K176" s="83"/>
      <c r="L176" s="192"/>
      <c r="M176" s="194"/>
      <c r="N176" s="193"/>
      <c r="O176" s="184"/>
      <c r="P176" s="185"/>
      <c r="Q176" s="186"/>
      <c r="R176" s="185"/>
      <c r="S176" s="187"/>
      <c r="T176" s="188"/>
      <c r="U176" s="189"/>
      <c r="V176" s="189"/>
      <c r="W176" s="185"/>
      <c r="X176" s="185"/>
      <c r="Y176" s="189"/>
    </row>
    <row r="177" spans="1:25" s="121" customFormat="1" ht="12" customHeight="1">
      <c r="A177" s="181"/>
      <c r="B177" s="181"/>
      <c r="C177" s="181"/>
      <c r="D177" s="181"/>
      <c r="E177" s="190"/>
      <c r="F177" s="190"/>
      <c r="G177" s="190"/>
      <c r="H177" s="181"/>
      <c r="I177" s="191"/>
      <c r="J177" s="192"/>
      <c r="K177" s="159"/>
      <c r="L177" s="192"/>
      <c r="M177" s="194"/>
      <c r="N177" s="193"/>
      <c r="O177" s="184"/>
      <c r="P177" s="185"/>
      <c r="Q177" s="186"/>
      <c r="R177" s="185"/>
      <c r="S177" s="187"/>
      <c r="T177" s="188"/>
      <c r="U177" s="189"/>
      <c r="V177" s="189"/>
      <c r="W177" s="185"/>
      <c r="X177" s="185"/>
      <c r="Y177" s="189"/>
    </row>
    <row r="178" spans="1:25" s="121" customFormat="1" ht="12" customHeight="1">
      <c r="A178" s="181"/>
      <c r="B178" s="159"/>
      <c r="C178" s="181"/>
      <c r="D178" s="181"/>
      <c r="E178" s="190"/>
      <c r="F178" s="190"/>
      <c r="G178" s="190"/>
      <c r="H178" s="181"/>
      <c r="I178" s="191"/>
      <c r="J178" s="192"/>
      <c r="K178" s="159"/>
      <c r="L178" s="192"/>
      <c r="M178" s="194"/>
      <c r="N178" s="193"/>
      <c r="O178" s="184"/>
      <c r="P178" s="185"/>
      <c r="Q178" s="186"/>
      <c r="R178" s="185"/>
      <c r="S178" s="187"/>
      <c r="T178" s="188"/>
      <c r="U178" s="189"/>
      <c r="V178" s="189"/>
      <c r="W178" s="185"/>
      <c r="X178" s="185"/>
      <c r="Y178" s="189"/>
    </row>
    <row r="179" spans="1:25" s="121" customFormat="1" ht="12" customHeight="1">
      <c r="A179" s="181"/>
      <c r="B179" s="159"/>
      <c r="C179" s="181"/>
      <c r="D179" s="181"/>
      <c r="E179" s="190"/>
      <c r="F179" s="190"/>
      <c r="G179" s="190"/>
      <c r="H179" s="181"/>
      <c r="I179" s="191"/>
      <c r="J179" s="182"/>
      <c r="K179" s="183"/>
      <c r="L179" s="182"/>
      <c r="M179" s="194"/>
      <c r="N179" s="193"/>
      <c r="O179" s="184"/>
      <c r="P179" s="185"/>
      <c r="Q179" s="186"/>
      <c r="R179" s="185"/>
      <c r="S179" s="187"/>
      <c r="T179" s="188"/>
      <c r="U179" s="189"/>
      <c r="V179" s="189"/>
      <c r="W179" s="185"/>
      <c r="X179" s="185"/>
      <c r="Y179" s="189"/>
    </row>
    <row r="180" spans="1:25" s="121" customFormat="1" ht="12" customHeight="1">
      <c r="A180" s="181"/>
      <c r="B180" s="181"/>
      <c r="C180" s="181"/>
      <c r="D180" s="181"/>
      <c r="E180" s="190"/>
      <c r="F180" s="190"/>
      <c r="G180" s="190"/>
      <c r="H180" s="181"/>
      <c r="I180" s="191"/>
      <c r="J180" s="192"/>
      <c r="K180" s="83"/>
      <c r="L180" s="192"/>
      <c r="M180" s="181"/>
      <c r="N180" s="193"/>
      <c r="O180" s="184"/>
      <c r="P180" s="185"/>
      <c r="Q180" s="186"/>
      <c r="R180" s="185"/>
      <c r="S180" s="187"/>
      <c r="T180" s="188"/>
      <c r="U180" s="189"/>
      <c r="V180" s="189"/>
      <c r="W180" s="185"/>
      <c r="X180" s="185"/>
      <c r="Y180" s="189"/>
    </row>
    <row r="181" spans="1:25" s="121" customFormat="1" ht="12" customHeight="1">
      <c r="A181" s="181"/>
      <c r="B181" s="181"/>
      <c r="C181" s="181"/>
      <c r="D181" s="181"/>
      <c r="E181" s="190"/>
      <c r="F181" s="190"/>
      <c r="G181" s="190"/>
      <c r="H181" s="181"/>
      <c r="I181" s="191"/>
      <c r="J181" s="192"/>
      <c r="K181" s="83"/>
      <c r="L181" s="192"/>
      <c r="M181" s="181"/>
      <c r="N181" s="193"/>
      <c r="O181" s="184"/>
      <c r="P181" s="185"/>
      <c r="Q181" s="186"/>
      <c r="R181" s="185"/>
      <c r="S181" s="187"/>
      <c r="T181" s="188"/>
      <c r="U181" s="189"/>
      <c r="V181" s="189"/>
      <c r="W181" s="185"/>
      <c r="X181" s="185"/>
      <c r="Y181" s="189"/>
    </row>
    <row r="182" spans="1:25" s="121" customFormat="1" ht="12" customHeight="1">
      <c r="A182" s="181"/>
      <c r="B182" s="181"/>
      <c r="C182" s="181"/>
      <c r="D182" s="181"/>
      <c r="E182" s="190"/>
      <c r="F182" s="190"/>
      <c r="G182" s="190"/>
      <c r="H182" s="181"/>
      <c r="I182" s="191"/>
      <c r="J182" s="192"/>
      <c r="K182" s="183"/>
      <c r="L182" s="192"/>
      <c r="M182" s="181"/>
      <c r="N182" s="193"/>
      <c r="O182" s="184"/>
      <c r="P182" s="185"/>
      <c r="Q182" s="186"/>
      <c r="R182" s="185"/>
      <c r="S182" s="187"/>
      <c r="T182" s="188"/>
      <c r="U182" s="189"/>
      <c r="V182" s="189"/>
      <c r="W182" s="185"/>
      <c r="X182" s="185"/>
      <c r="Y182" s="189"/>
    </row>
    <row r="183" spans="1:25" s="1" customFormat="1" ht="12" customHeight="1">
      <c r="A183" s="181"/>
      <c r="B183" s="159"/>
      <c r="C183" s="181"/>
      <c r="D183" s="181"/>
      <c r="E183" s="190"/>
      <c r="F183" s="190"/>
      <c r="G183" s="190"/>
      <c r="H183" s="181"/>
      <c r="I183" s="191"/>
      <c r="J183" s="192"/>
      <c r="K183" s="159"/>
      <c r="L183" s="192"/>
      <c r="M183" s="181"/>
      <c r="N183" s="193"/>
      <c r="O183" s="184"/>
      <c r="P183" s="185"/>
      <c r="Q183" s="186"/>
      <c r="R183" s="185"/>
      <c r="S183" s="187"/>
      <c r="T183" s="188"/>
      <c r="U183" s="189"/>
      <c r="V183" s="189"/>
      <c r="W183" s="185"/>
      <c r="X183" s="185"/>
      <c r="Y183" s="189"/>
    </row>
    <row r="184" spans="1:25" s="1" customFormat="1" ht="12" customHeight="1">
      <c r="A184" s="181"/>
      <c r="B184" s="159"/>
      <c r="C184" s="181"/>
      <c r="D184" s="181"/>
      <c r="E184" s="190"/>
      <c r="F184" s="190"/>
      <c r="G184" s="190"/>
      <c r="H184" s="181"/>
      <c r="I184" s="191"/>
      <c r="J184" s="182"/>
      <c r="K184" s="183"/>
      <c r="L184" s="182"/>
      <c r="M184" s="181"/>
      <c r="N184" s="193"/>
      <c r="O184" s="184"/>
      <c r="P184" s="185"/>
      <c r="Q184" s="186"/>
      <c r="R184" s="185"/>
      <c r="S184" s="187"/>
      <c r="T184" s="188"/>
      <c r="U184" s="189"/>
      <c r="V184" s="189"/>
      <c r="W184" s="185"/>
      <c r="X184" s="185"/>
      <c r="Y184" s="189"/>
    </row>
    <row r="185" spans="1:25" s="121" customFormat="1" ht="12" customHeight="1">
      <c r="A185" s="181"/>
      <c r="B185" s="159"/>
      <c r="C185" s="181"/>
      <c r="D185" s="181"/>
      <c r="E185" s="190"/>
      <c r="F185" s="190"/>
      <c r="G185" s="190"/>
      <c r="H185" s="181"/>
      <c r="I185" s="191"/>
      <c r="J185" s="192"/>
      <c r="K185" s="83"/>
      <c r="L185" s="192"/>
      <c r="M185" s="181"/>
      <c r="N185" s="193"/>
      <c r="O185" s="184"/>
      <c r="P185" s="185"/>
      <c r="Q185" s="188"/>
      <c r="R185" s="185"/>
      <c r="S185" s="187"/>
      <c r="T185" s="188"/>
      <c r="U185" s="189"/>
      <c r="V185" s="189"/>
      <c r="W185" s="185"/>
      <c r="X185" s="185"/>
      <c r="Y185" s="189"/>
    </row>
    <row r="186" spans="1:25" s="121" customFormat="1" ht="12" customHeight="1">
      <c r="A186" s="181"/>
      <c r="B186" s="159"/>
      <c r="C186" s="181"/>
      <c r="D186" s="181"/>
      <c r="E186" s="190"/>
      <c r="F186" s="190"/>
      <c r="G186" s="190"/>
      <c r="H186" s="181"/>
      <c r="I186" s="191"/>
      <c r="J186" s="192"/>
      <c r="K186" s="83"/>
      <c r="L186" s="192"/>
      <c r="M186" s="181"/>
      <c r="N186" s="193"/>
      <c r="O186" s="184"/>
      <c r="P186" s="185"/>
      <c r="Q186" s="188"/>
      <c r="R186" s="185"/>
      <c r="S186" s="187"/>
      <c r="T186" s="188"/>
      <c r="U186" s="189"/>
      <c r="V186" s="189"/>
      <c r="W186" s="185"/>
      <c r="X186" s="185"/>
      <c r="Y186" s="189"/>
    </row>
    <row r="187" spans="1:25" s="121" customFormat="1" ht="12" customHeight="1">
      <c r="A187" s="181"/>
      <c r="B187" s="159"/>
      <c r="C187" s="181"/>
      <c r="D187" s="181"/>
      <c r="E187" s="190"/>
      <c r="F187" s="190"/>
      <c r="G187" s="190"/>
      <c r="H187" s="181"/>
      <c r="I187" s="191"/>
      <c r="J187" s="182"/>
      <c r="K187" s="183"/>
      <c r="L187" s="192"/>
      <c r="M187" s="181"/>
      <c r="N187" s="193"/>
      <c r="O187" s="184"/>
      <c r="P187" s="185"/>
      <c r="Q187" s="188"/>
      <c r="R187" s="185"/>
      <c r="S187" s="187"/>
      <c r="T187" s="188"/>
      <c r="U187" s="189"/>
      <c r="V187" s="189"/>
      <c r="W187" s="185"/>
      <c r="X187" s="185"/>
      <c r="Y187" s="189"/>
    </row>
    <row r="188" spans="1:25" s="121" customFormat="1" ht="12" customHeight="1">
      <c r="A188" s="181"/>
      <c r="B188" s="159"/>
      <c r="C188" s="181"/>
      <c r="D188" s="181"/>
      <c r="E188" s="190"/>
      <c r="F188" s="190"/>
      <c r="G188" s="190"/>
      <c r="H188" s="181"/>
      <c r="I188" s="191"/>
      <c r="J188" s="182"/>
      <c r="K188" s="183"/>
      <c r="L188" s="192"/>
      <c r="M188" s="181"/>
      <c r="N188" s="193"/>
      <c r="O188" s="184"/>
      <c r="P188" s="185"/>
      <c r="Q188" s="188"/>
      <c r="R188" s="185"/>
      <c r="S188" s="187"/>
      <c r="T188" s="188"/>
      <c r="U188" s="189"/>
      <c r="V188" s="189"/>
      <c r="W188" s="185"/>
      <c r="X188" s="185"/>
      <c r="Y188" s="189"/>
    </row>
    <row r="189" spans="1:25" s="121" customFormat="1" ht="12" customHeight="1">
      <c r="A189" s="181"/>
      <c r="B189" s="159"/>
      <c r="C189" s="181"/>
      <c r="D189" s="181"/>
      <c r="E189" s="190"/>
      <c r="F189" s="190"/>
      <c r="G189" s="190"/>
      <c r="H189" s="181"/>
      <c r="I189" s="191"/>
      <c r="J189" s="182"/>
      <c r="K189" s="183"/>
      <c r="L189" s="192"/>
      <c r="M189" s="181"/>
      <c r="N189" s="193"/>
      <c r="O189" s="184"/>
      <c r="P189" s="185"/>
      <c r="Q189" s="188"/>
      <c r="R189" s="185"/>
      <c r="S189" s="187"/>
      <c r="T189" s="188"/>
      <c r="U189" s="189"/>
      <c r="V189" s="189"/>
      <c r="W189" s="185"/>
      <c r="X189" s="185"/>
      <c r="Y189" s="189"/>
    </row>
    <row r="190" spans="1:25" s="121" customFormat="1" ht="12" customHeight="1">
      <c r="A190" s="181"/>
      <c r="B190" s="159"/>
      <c r="C190" s="181"/>
      <c r="D190" s="181"/>
      <c r="E190" s="190"/>
      <c r="F190" s="190"/>
      <c r="G190" s="190"/>
      <c r="H190" s="181"/>
      <c r="I190" s="191"/>
      <c r="J190" s="192"/>
      <c r="K190" s="83"/>
      <c r="L190" s="192"/>
      <c r="M190" s="181"/>
      <c r="N190" s="197"/>
      <c r="O190" s="184"/>
      <c r="P190" s="185"/>
      <c r="Q190" s="186"/>
      <c r="R190" s="185"/>
      <c r="S190" s="187"/>
      <c r="T190" s="188"/>
      <c r="U190" s="189"/>
      <c r="V190" s="189"/>
      <c r="W190" s="185"/>
      <c r="X190" s="185"/>
      <c r="Y190" s="189"/>
    </row>
    <row r="191" spans="1:25" s="121" customFormat="1" ht="12" customHeight="1">
      <c r="A191" s="181"/>
      <c r="B191" s="159"/>
      <c r="C191" s="181"/>
      <c r="D191" s="181"/>
      <c r="E191" s="190"/>
      <c r="F191" s="190"/>
      <c r="G191" s="190"/>
      <c r="H191" s="181"/>
      <c r="I191" s="191"/>
      <c r="J191" s="192"/>
      <c r="K191" s="83"/>
      <c r="L191" s="192"/>
      <c r="M191" s="181"/>
      <c r="N191" s="173"/>
      <c r="O191" s="184"/>
      <c r="P191" s="185"/>
      <c r="Q191" s="186"/>
      <c r="R191" s="185"/>
      <c r="S191" s="187"/>
      <c r="T191" s="188"/>
      <c r="U191" s="189"/>
      <c r="V191" s="189"/>
      <c r="W191" s="185"/>
      <c r="X191" s="185"/>
      <c r="Y191" s="189"/>
    </row>
    <row r="192" spans="1:25" s="121" customFormat="1" ht="12" customHeight="1">
      <c r="A192" s="181"/>
      <c r="B192" s="159"/>
      <c r="C192" s="181"/>
      <c r="D192" s="181"/>
      <c r="E192" s="190"/>
      <c r="F192" s="190"/>
      <c r="G192" s="190"/>
      <c r="H192" s="181"/>
      <c r="I192" s="191"/>
      <c r="J192" s="192"/>
      <c r="K192" s="159"/>
      <c r="L192" s="192"/>
      <c r="M192" s="181"/>
      <c r="N192" s="198"/>
      <c r="O192" s="184"/>
      <c r="P192" s="185"/>
      <c r="Q192" s="186"/>
      <c r="R192" s="185"/>
      <c r="S192" s="187"/>
      <c r="T192" s="188"/>
      <c r="U192" s="189"/>
      <c r="V192" s="189"/>
      <c r="W192" s="185"/>
      <c r="X192" s="185"/>
      <c r="Y192" s="189"/>
    </row>
    <row r="193" spans="1:25" s="121" customFormat="1" ht="18" customHeight="1">
      <c r="A193" s="181"/>
      <c r="B193" s="159"/>
      <c r="C193" s="181"/>
      <c r="D193" s="181"/>
      <c r="E193" s="190"/>
      <c r="F193" s="190"/>
      <c r="G193" s="190"/>
      <c r="H193" s="181"/>
      <c r="I193" s="191"/>
      <c r="J193" s="192"/>
      <c r="K193" s="159"/>
      <c r="L193" s="192"/>
      <c r="M193" s="181"/>
      <c r="N193" s="173"/>
      <c r="O193" s="184"/>
      <c r="P193" s="185"/>
      <c r="Q193" s="186"/>
      <c r="R193" s="185"/>
      <c r="S193" s="187"/>
      <c r="T193" s="188"/>
      <c r="U193" s="189"/>
      <c r="V193" s="189"/>
      <c r="W193" s="185"/>
      <c r="X193" s="185"/>
      <c r="Y193" s="189"/>
    </row>
    <row r="194" spans="1:25" s="121" customFormat="1" ht="12" customHeight="1">
      <c r="A194" s="181"/>
      <c r="B194" s="181"/>
      <c r="C194" s="181"/>
      <c r="D194" s="181"/>
      <c r="E194" s="190"/>
      <c r="F194" s="190"/>
      <c r="G194" s="190"/>
      <c r="H194" s="181"/>
      <c r="I194" s="191"/>
      <c r="J194" s="192"/>
      <c r="K194" s="83"/>
      <c r="L194" s="192"/>
      <c r="M194" s="181"/>
      <c r="N194" s="199"/>
      <c r="O194" s="184"/>
      <c r="P194" s="185"/>
      <c r="Q194" s="188"/>
      <c r="R194" s="185"/>
      <c r="S194" s="187"/>
      <c r="T194" s="188"/>
      <c r="U194" s="189"/>
      <c r="V194" s="189"/>
      <c r="W194" s="185"/>
      <c r="X194" s="185"/>
      <c r="Y194" s="189"/>
    </row>
    <row r="195" spans="1:25" s="121" customFormat="1" ht="12" customHeight="1">
      <c r="A195" s="181"/>
      <c r="B195" s="181"/>
      <c r="C195" s="181"/>
      <c r="D195" s="181"/>
      <c r="E195" s="190"/>
      <c r="F195" s="190"/>
      <c r="G195" s="190"/>
      <c r="H195" s="181"/>
      <c r="I195" s="191"/>
      <c r="J195" s="192"/>
      <c r="K195" s="83"/>
      <c r="L195" s="192"/>
      <c r="M195" s="181"/>
      <c r="N195" s="199"/>
      <c r="O195" s="184"/>
      <c r="P195" s="185"/>
      <c r="Q195" s="188"/>
      <c r="R195" s="185"/>
      <c r="S195" s="187"/>
      <c r="T195" s="188"/>
      <c r="U195" s="189"/>
      <c r="V195" s="189"/>
      <c r="W195" s="185"/>
      <c r="X195" s="185"/>
      <c r="Y195" s="189"/>
    </row>
    <row r="196" spans="1:25" s="121" customFormat="1" ht="12" customHeight="1">
      <c r="A196" s="181"/>
      <c r="B196" s="181"/>
      <c r="C196" s="181"/>
      <c r="D196" s="181"/>
      <c r="E196" s="190"/>
      <c r="F196" s="190"/>
      <c r="G196" s="190"/>
      <c r="H196" s="181"/>
      <c r="I196" s="191"/>
      <c r="J196" s="192"/>
      <c r="K196" s="159"/>
      <c r="L196" s="192"/>
      <c r="M196" s="181"/>
      <c r="N196" s="173"/>
      <c r="O196" s="184"/>
      <c r="P196" s="185"/>
      <c r="Q196" s="188"/>
      <c r="R196" s="185"/>
      <c r="S196" s="187"/>
      <c r="T196" s="188"/>
      <c r="U196" s="189"/>
      <c r="V196" s="189"/>
      <c r="W196" s="185"/>
      <c r="X196" s="185"/>
      <c r="Y196" s="189"/>
    </row>
    <row r="197" spans="1:25" s="121" customFormat="1" ht="12" customHeight="1">
      <c r="A197" s="181"/>
      <c r="B197" s="181"/>
      <c r="C197" s="181"/>
      <c r="D197" s="181"/>
      <c r="E197" s="190"/>
      <c r="F197" s="190"/>
      <c r="G197" s="190"/>
      <c r="H197" s="181"/>
      <c r="I197" s="191"/>
      <c r="J197" s="192"/>
      <c r="K197" s="183"/>
      <c r="L197" s="200"/>
      <c r="M197" s="181"/>
      <c r="N197" s="173"/>
      <c r="O197" s="184"/>
      <c r="P197" s="185"/>
      <c r="Q197" s="188"/>
      <c r="R197" s="185"/>
      <c r="S197" s="187"/>
      <c r="T197" s="188"/>
      <c r="U197" s="189"/>
      <c r="V197" s="189"/>
      <c r="W197" s="185"/>
      <c r="X197" s="185"/>
      <c r="Y197" s="189"/>
    </row>
    <row r="198" spans="1:25" s="121" customFormat="1" ht="12" customHeight="1">
      <c r="A198" s="181"/>
      <c r="B198" s="181"/>
      <c r="C198" s="181"/>
      <c r="D198" s="181"/>
      <c r="E198" s="190"/>
      <c r="F198" s="190"/>
      <c r="G198" s="190"/>
      <c r="H198" s="181"/>
      <c r="I198" s="191"/>
      <c r="J198" s="192"/>
      <c r="K198" s="159"/>
      <c r="L198" s="192"/>
      <c r="M198" s="181"/>
      <c r="N198" s="198"/>
      <c r="O198" s="184"/>
      <c r="P198" s="185"/>
      <c r="Q198" s="188"/>
      <c r="R198" s="185"/>
      <c r="S198" s="187"/>
      <c r="T198" s="188"/>
      <c r="U198" s="189"/>
      <c r="V198" s="189"/>
      <c r="W198" s="185"/>
      <c r="X198" s="185"/>
      <c r="Y198" s="189"/>
    </row>
    <row r="199" spans="1:25" s="121" customFormat="1" ht="12" customHeight="1">
      <c r="A199" s="181"/>
      <c r="B199" s="181"/>
      <c r="C199" s="181"/>
      <c r="D199" s="181"/>
      <c r="E199" s="181"/>
      <c r="F199" s="181"/>
      <c r="G199" s="181"/>
      <c r="H199" s="181"/>
      <c r="I199" s="191"/>
      <c r="J199" s="192"/>
      <c r="K199" s="183"/>
      <c r="L199" s="192"/>
      <c r="M199" s="181"/>
      <c r="N199" s="181"/>
      <c r="O199" s="184"/>
      <c r="P199" s="185"/>
      <c r="Q199" s="186"/>
      <c r="R199" s="185"/>
      <c r="S199" s="187"/>
      <c r="T199" s="188"/>
      <c r="U199" s="189"/>
      <c r="V199" s="189"/>
      <c r="W199" s="185"/>
      <c r="X199" s="185"/>
      <c r="Y199" s="189"/>
    </row>
    <row r="200" spans="1:25" s="121" customFormat="1" ht="12" customHeight="1">
      <c r="A200" s="181"/>
      <c r="B200" s="181"/>
      <c r="C200" s="181"/>
      <c r="D200" s="181"/>
      <c r="E200" s="181"/>
      <c r="F200" s="181"/>
      <c r="G200" s="181"/>
      <c r="H200" s="181"/>
      <c r="I200" s="191"/>
      <c r="J200" s="192"/>
      <c r="K200" s="183"/>
      <c r="L200" s="192"/>
      <c r="M200" s="181"/>
      <c r="N200" s="181"/>
      <c r="O200" s="184"/>
      <c r="P200" s="185"/>
      <c r="Q200" s="186"/>
      <c r="R200" s="185"/>
      <c r="S200" s="187"/>
      <c r="T200" s="188"/>
      <c r="U200" s="189"/>
      <c r="V200" s="189"/>
      <c r="W200" s="185"/>
      <c r="X200" s="185"/>
      <c r="Y200" s="189"/>
    </row>
    <row r="201" spans="1:25" s="121" customFormat="1" ht="12" customHeight="1">
      <c r="A201" s="181"/>
      <c r="B201" s="181"/>
      <c r="C201" s="181"/>
      <c r="D201" s="181"/>
      <c r="E201" s="181"/>
      <c r="F201" s="181"/>
      <c r="G201" s="181"/>
      <c r="H201" s="181"/>
      <c r="I201" s="191"/>
      <c r="J201" s="192"/>
      <c r="K201" s="183"/>
      <c r="L201" s="192"/>
      <c r="M201" s="181"/>
      <c r="N201" s="173"/>
      <c r="O201" s="184"/>
      <c r="P201" s="185"/>
      <c r="Q201" s="186"/>
      <c r="R201" s="185"/>
      <c r="S201" s="187"/>
      <c r="T201" s="188"/>
      <c r="U201" s="189"/>
      <c r="V201" s="189"/>
      <c r="W201" s="185"/>
      <c r="X201" s="185"/>
      <c r="Y201" s="189"/>
    </row>
    <row r="202" spans="1:25" s="121" customFormat="1" ht="12" customHeight="1">
      <c r="A202" s="181"/>
      <c r="B202" s="181"/>
      <c r="C202" s="181"/>
      <c r="D202" s="181"/>
      <c r="E202" s="181"/>
      <c r="F202" s="181"/>
      <c r="G202" s="181"/>
      <c r="H202" s="181"/>
      <c r="I202" s="191"/>
      <c r="J202" s="192"/>
      <c r="K202" s="183"/>
      <c r="L202" s="192"/>
      <c r="M202" s="181"/>
      <c r="N202" s="173"/>
      <c r="O202" s="184"/>
      <c r="P202" s="185"/>
      <c r="Q202" s="186"/>
      <c r="R202" s="185"/>
      <c r="S202" s="187"/>
      <c r="T202" s="188"/>
      <c r="U202" s="189"/>
      <c r="V202" s="189"/>
      <c r="W202" s="185"/>
      <c r="X202" s="185"/>
      <c r="Y202" s="189"/>
    </row>
    <row r="203" spans="1:25" s="121" customFormat="1" ht="12" customHeight="1">
      <c r="A203" s="181"/>
      <c r="B203" s="181"/>
      <c r="C203" s="181"/>
      <c r="D203" s="181"/>
      <c r="E203" s="181"/>
      <c r="F203" s="181"/>
      <c r="G203" s="181"/>
      <c r="H203" s="181"/>
      <c r="I203" s="191"/>
      <c r="J203" s="192"/>
      <c r="K203" s="183"/>
      <c r="L203" s="192"/>
      <c r="M203" s="181"/>
      <c r="N203" s="173"/>
      <c r="O203" s="184"/>
      <c r="P203" s="185"/>
      <c r="Q203" s="186"/>
      <c r="R203" s="185"/>
      <c r="S203" s="187"/>
      <c r="T203" s="188"/>
      <c r="U203" s="189"/>
      <c r="V203" s="189"/>
      <c r="W203" s="185"/>
      <c r="X203" s="185"/>
      <c r="Y203" s="189"/>
    </row>
    <row r="204" spans="1:25" s="121" customFormat="1" ht="12" customHeight="1">
      <c r="A204" s="181"/>
      <c r="B204" s="181"/>
      <c r="C204" s="181"/>
      <c r="D204" s="181"/>
      <c r="E204" s="181"/>
      <c r="F204" s="181"/>
      <c r="G204" s="181"/>
      <c r="H204" s="181"/>
      <c r="I204" s="191"/>
      <c r="J204" s="192"/>
      <c r="K204" s="183"/>
      <c r="L204" s="192"/>
      <c r="M204" s="181"/>
      <c r="N204" s="173"/>
      <c r="O204" s="184"/>
      <c r="P204" s="185"/>
      <c r="Q204" s="186"/>
      <c r="R204" s="185"/>
      <c r="S204" s="187"/>
      <c r="T204" s="188"/>
      <c r="U204" s="189"/>
      <c r="V204" s="189"/>
      <c r="W204" s="185"/>
      <c r="X204" s="185"/>
      <c r="Y204" s="189"/>
    </row>
    <row r="205" spans="1:25" s="121" customFormat="1" ht="12" customHeight="1">
      <c r="A205" s="181"/>
      <c r="B205" s="181"/>
      <c r="C205" s="181"/>
      <c r="D205" s="181"/>
      <c r="E205" s="181"/>
      <c r="F205" s="181"/>
      <c r="G205" s="181"/>
      <c r="H205" s="181"/>
      <c r="I205" s="191"/>
      <c r="J205" s="192"/>
      <c r="K205" s="183"/>
      <c r="L205" s="192"/>
      <c r="M205" s="181"/>
      <c r="N205" s="173"/>
      <c r="O205" s="184"/>
      <c r="P205" s="185"/>
      <c r="Q205" s="186"/>
      <c r="R205" s="185"/>
      <c r="S205" s="187"/>
      <c r="T205" s="188"/>
      <c r="U205" s="189"/>
      <c r="V205" s="189"/>
      <c r="W205" s="185"/>
      <c r="X205" s="185"/>
      <c r="Y205" s="189"/>
    </row>
    <row r="206" spans="1:25" s="121" customFormat="1" ht="12" customHeight="1">
      <c r="A206" s="181"/>
      <c r="B206" s="181"/>
      <c r="C206" s="181"/>
      <c r="D206" s="181"/>
      <c r="E206" s="181"/>
      <c r="F206" s="181"/>
      <c r="G206" s="181"/>
      <c r="H206" s="181"/>
      <c r="I206" s="191"/>
      <c r="J206" s="192"/>
      <c r="K206" s="183"/>
      <c r="L206" s="192"/>
      <c r="M206" s="181"/>
      <c r="N206" s="173"/>
      <c r="O206" s="184"/>
      <c r="P206" s="185"/>
      <c r="Q206" s="186"/>
      <c r="R206" s="185"/>
      <c r="S206" s="187"/>
      <c r="T206" s="188"/>
      <c r="U206" s="189"/>
      <c r="V206" s="189"/>
      <c r="W206" s="185"/>
      <c r="X206" s="185"/>
      <c r="Y206" s="189"/>
    </row>
    <row r="207" spans="1:25" s="121" customFormat="1" ht="27.75" customHeight="1">
      <c r="A207" s="181"/>
      <c r="B207" s="181"/>
      <c r="C207" s="181"/>
      <c r="D207" s="181"/>
      <c r="E207" s="181"/>
      <c r="F207" s="181"/>
      <c r="G207" s="181"/>
      <c r="H207" s="181"/>
      <c r="I207" s="191"/>
      <c r="J207" s="192"/>
      <c r="K207" s="183"/>
      <c r="L207" s="192"/>
      <c r="M207" s="181"/>
      <c r="N207" s="173"/>
      <c r="O207" s="184"/>
      <c r="P207" s="185"/>
      <c r="Q207" s="186"/>
      <c r="R207" s="185"/>
      <c r="S207" s="187"/>
      <c r="T207" s="188"/>
      <c r="U207" s="189"/>
      <c r="V207" s="189"/>
      <c r="W207" s="185"/>
      <c r="X207" s="185"/>
      <c r="Y207" s="189"/>
    </row>
    <row r="208" spans="1:25" s="121" customFormat="1" ht="12" customHeight="1">
      <c r="A208" s="181"/>
      <c r="B208" s="181"/>
      <c r="C208" s="181"/>
      <c r="D208" s="181"/>
      <c r="E208" s="181"/>
      <c r="F208" s="181"/>
      <c r="G208" s="181"/>
      <c r="H208" s="181"/>
      <c r="I208" s="191"/>
      <c r="J208" s="192"/>
      <c r="K208" s="183"/>
      <c r="L208" s="192"/>
      <c r="M208" s="181"/>
      <c r="N208" s="181"/>
      <c r="O208" s="184"/>
      <c r="P208" s="185"/>
      <c r="Q208" s="186"/>
      <c r="R208" s="185"/>
      <c r="S208" s="187"/>
      <c r="T208" s="188"/>
      <c r="U208" s="189"/>
      <c r="V208" s="189"/>
      <c r="W208" s="185"/>
      <c r="X208" s="185"/>
      <c r="Y208" s="189"/>
    </row>
    <row r="209" spans="1:25" s="121" customFormat="1" ht="12" customHeight="1">
      <c r="A209" s="181"/>
      <c r="B209" s="181"/>
      <c r="C209" s="181"/>
      <c r="D209" s="181"/>
      <c r="E209" s="181"/>
      <c r="F209" s="181"/>
      <c r="G209" s="181"/>
      <c r="H209" s="181"/>
      <c r="I209" s="191"/>
      <c r="J209" s="192"/>
      <c r="K209" s="183"/>
      <c r="L209" s="192"/>
      <c r="M209" s="181"/>
      <c r="N209" s="181"/>
      <c r="O209" s="184"/>
      <c r="P209" s="185"/>
      <c r="Q209" s="186"/>
      <c r="R209" s="185"/>
      <c r="S209" s="187"/>
      <c r="T209" s="188"/>
      <c r="U209" s="189"/>
      <c r="V209" s="189"/>
      <c r="W209" s="185"/>
      <c r="X209" s="185"/>
      <c r="Y209" s="189"/>
    </row>
    <row r="210" spans="1:25" s="121" customFormat="1" ht="12" customHeight="1">
      <c r="A210" s="181"/>
      <c r="B210" s="181"/>
      <c r="C210" s="181"/>
      <c r="D210" s="181"/>
      <c r="E210" s="181"/>
      <c r="F210" s="181"/>
      <c r="G210" s="181"/>
      <c r="H210" s="181"/>
      <c r="I210" s="191"/>
      <c r="J210" s="192"/>
      <c r="K210" s="183"/>
      <c r="L210" s="192"/>
      <c r="M210" s="181"/>
      <c r="N210" s="181"/>
      <c r="O210" s="184"/>
      <c r="P210" s="185"/>
      <c r="Q210" s="186"/>
      <c r="R210" s="185"/>
      <c r="S210" s="187"/>
      <c r="T210" s="188"/>
      <c r="U210" s="189"/>
      <c r="V210" s="189"/>
      <c r="W210" s="185"/>
      <c r="X210" s="185"/>
      <c r="Y210" s="189"/>
    </row>
    <row r="211" spans="1:25" s="121" customFormat="1" ht="12" customHeight="1">
      <c r="A211" s="181"/>
      <c r="B211" s="181"/>
      <c r="C211" s="181"/>
      <c r="D211" s="181"/>
      <c r="E211" s="181"/>
      <c r="F211" s="181"/>
      <c r="G211" s="181"/>
      <c r="H211" s="181"/>
      <c r="I211" s="191"/>
      <c r="J211" s="192"/>
      <c r="K211" s="183"/>
      <c r="L211" s="192"/>
      <c r="M211" s="181"/>
      <c r="N211" s="181"/>
      <c r="O211" s="184"/>
      <c r="P211" s="185"/>
      <c r="Q211" s="186"/>
      <c r="R211" s="185"/>
      <c r="S211" s="187"/>
      <c r="T211" s="188"/>
      <c r="U211" s="189"/>
      <c r="V211" s="189"/>
      <c r="W211" s="185"/>
      <c r="X211" s="185"/>
      <c r="Y211" s="189"/>
    </row>
    <row r="212" spans="1:25" s="121" customFormat="1" ht="12" customHeight="1">
      <c r="A212" s="181"/>
      <c r="B212" s="181"/>
      <c r="C212" s="181"/>
      <c r="D212" s="181"/>
      <c r="E212" s="181"/>
      <c r="F212" s="181"/>
      <c r="G212" s="181"/>
      <c r="H212" s="181"/>
      <c r="I212" s="191"/>
      <c r="J212" s="192"/>
      <c r="K212" s="183"/>
      <c r="L212" s="192"/>
      <c r="M212" s="181"/>
      <c r="N212" s="193"/>
      <c r="O212" s="184"/>
      <c r="P212" s="185"/>
      <c r="Q212" s="188"/>
      <c r="R212" s="185"/>
      <c r="S212" s="187"/>
      <c r="T212" s="188"/>
      <c r="U212" s="189"/>
      <c r="V212" s="189"/>
      <c r="W212" s="185"/>
      <c r="X212" s="185"/>
      <c r="Y212" s="189"/>
    </row>
    <row r="213" spans="1:25" s="121" customFormat="1" ht="12" customHeight="1">
      <c r="A213" s="181"/>
      <c r="B213" s="181"/>
      <c r="C213" s="181"/>
      <c r="D213" s="181"/>
      <c r="E213" s="181"/>
      <c r="F213" s="181"/>
      <c r="G213" s="181"/>
      <c r="H213" s="181"/>
      <c r="I213" s="191"/>
      <c r="J213" s="192"/>
      <c r="K213" s="183"/>
      <c r="L213" s="192"/>
      <c r="M213" s="181"/>
      <c r="N213" s="193"/>
      <c r="O213" s="184"/>
      <c r="P213" s="185"/>
      <c r="Q213" s="188"/>
      <c r="R213" s="185"/>
      <c r="S213" s="187"/>
      <c r="T213" s="188"/>
      <c r="U213" s="189"/>
      <c r="V213" s="189"/>
      <c r="W213" s="185"/>
      <c r="X213" s="185"/>
      <c r="Y213" s="189"/>
    </row>
    <row r="214" spans="1:25" s="121" customFormat="1" ht="12" customHeight="1">
      <c r="A214" s="181"/>
      <c r="B214" s="181"/>
      <c r="C214" s="181"/>
      <c r="D214" s="181"/>
      <c r="E214" s="181"/>
      <c r="F214" s="181"/>
      <c r="G214" s="181"/>
      <c r="H214" s="181"/>
      <c r="I214" s="191"/>
      <c r="J214" s="192"/>
      <c r="K214" s="183"/>
      <c r="L214" s="192"/>
      <c r="M214" s="181"/>
      <c r="N214" s="193"/>
      <c r="O214" s="184"/>
      <c r="P214" s="185"/>
      <c r="Q214" s="188"/>
      <c r="R214" s="185"/>
      <c r="S214" s="187"/>
      <c r="T214" s="188"/>
      <c r="U214" s="189"/>
      <c r="V214" s="189"/>
      <c r="W214" s="185"/>
      <c r="X214" s="185"/>
      <c r="Y214" s="189"/>
    </row>
    <row r="215" spans="1:25" s="121" customFormat="1" ht="12" customHeight="1">
      <c r="A215" s="181"/>
      <c r="B215" s="181"/>
      <c r="C215" s="181"/>
      <c r="D215" s="181"/>
      <c r="E215" s="181"/>
      <c r="F215" s="181"/>
      <c r="G215" s="181"/>
      <c r="H215" s="181"/>
      <c r="I215" s="191"/>
      <c r="J215" s="192"/>
      <c r="K215" s="183"/>
      <c r="L215" s="192"/>
      <c r="M215" s="181"/>
      <c r="N215" s="193"/>
      <c r="O215" s="184"/>
      <c r="P215" s="185"/>
      <c r="Q215" s="188"/>
      <c r="R215" s="185"/>
      <c r="S215" s="187"/>
      <c r="T215" s="188"/>
      <c r="U215" s="189"/>
      <c r="V215" s="189"/>
      <c r="W215" s="185"/>
      <c r="X215" s="185"/>
      <c r="Y215" s="189"/>
    </row>
    <row r="216" spans="1:25" s="121" customFormat="1" ht="12" customHeight="1">
      <c r="A216" s="181"/>
      <c r="B216" s="181"/>
      <c r="C216" s="181"/>
      <c r="D216" s="181"/>
      <c r="E216" s="181"/>
      <c r="F216" s="181"/>
      <c r="G216" s="181"/>
      <c r="H216" s="181"/>
      <c r="I216" s="191"/>
      <c r="J216" s="192"/>
      <c r="K216" s="183"/>
      <c r="L216" s="192"/>
      <c r="M216" s="181"/>
      <c r="N216" s="181"/>
      <c r="O216" s="184"/>
      <c r="P216" s="185"/>
      <c r="Q216" s="188"/>
      <c r="R216" s="185"/>
      <c r="S216" s="187"/>
      <c r="T216" s="188"/>
      <c r="U216" s="189"/>
      <c r="V216" s="189"/>
      <c r="W216" s="185"/>
      <c r="X216" s="185"/>
      <c r="Y216" s="189"/>
    </row>
    <row r="217" spans="1:25" s="121" customFormat="1" ht="12" customHeight="1">
      <c r="A217" s="181"/>
      <c r="B217" s="181"/>
      <c r="C217" s="181"/>
      <c r="D217" s="181"/>
      <c r="E217" s="181"/>
      <c r="F217" s="181"/>
      <c r="G217" s="181"/>
      <c r="H217" s="181"/>
      <c r="I217" s="191"/>
      <c r="J217" s="192"/>
      <c r="K217" s="183"/>
      <c r="L217" s="192"/>
      <c r="M217" s="181"/>
      <c r="N217" s="181"/>
      <c r="O217" s="184"/>
      <c r="P217" s="185"/>
      <c r="Q217" s="188"/>
      <c r="R217" s="185"/>
      <c r="S217" s="187"/>
      <c r="T217" s="188"/>
      <c r="U217" s="189"/>
      <c r="V217" s="189"/>
      <c r="W217" s="185"/>
      <c r="X217" s="185"/>
      <c r="Y217" s="189"/>
    </row>
    <row r="218" spans="1:25" s="121" customFormat="1" ht="12" customHeight="1">
      <c r="A218" s="181"/>
      <c r="B218" s="181"/>
      <c r="C218" s="181"/>
      <c r="D218" s="181"/>
      <c r="E218" s="181"/>
      <c r="F218" s="181"/>
      <c r="G218" s="181"/>
      <c r="H218" s="181"/>
      <c r="I218" s="191"/>
      <c r="J218" s="192"/>
      <c r="K218" s="183"/>
      <c r="L218" s="192"/>
      <c r="M218" s="181"/>
      <c r="N218" s="181"/>
      <c r="O218" s="184"/>
      <c r="P218" s="185"/>
      <c r="Q218" s="188"/>
      <c r="R218" s="185"/>
      <c r="S218" s="187"/>
      <c r="T218" s="188"/>
      <c r="U218" s="189"/>
      <c r="V218" s="189"/>
      <c r="W218" s="185"/>
      <c r="X218" s="185"/>
      <c r="Y218" s="189"/>
    </row>
    <row r="219" spans="1:25" s="121" customFormat="1" ht="12" customHeight="1">
      <c r="A219" s="181"/>
      <c r="B219" s="181"/>
      <c r="C219" s="181"/>
      <c r="D219" s="181"/>
      <c r="E219" s="181"/>
      <c r="F219" s="181"/>
      <c r="G219" s="181"/>
      <c r="H219" s="181"/>
      <c r="I219" s="191"/>
      <c r="J219" s="192"/>
      <c r="K219" s="183"/>
      <c r="L219" s="192"/>
      <c r="M219" s="181"/>
      <c r="N219" s="181"/>
      <c r="O219" s="184"/>
      <c r="P219" s="185"/>
      <c r="Q219" s="188"/>
      <c r="R219" s="185"/>
      <c r="S219" s="187"/>
      <c r="T219" s="188"/>
      <c r="U219" s="189"/>
      <c r="V219" s="189"/>
      <c r="W219" s="185"/>
      <c r="X219" s="185"/>
      <c r="Y219" s="189"/>
    </row>
    <row r="220" spans="1:25" s="121" customFormat="1" ht="12" customHeight="1">
      <c r="A220" s="181"/>
      <c r="B220" s="181"/>
      <c r="C220" s="181"/>
      <c r="D220" s="181"/>
      <c r="E220" s="181"/>
      <c r="F220" s="181"/>
      <c r="G220" s="181"/>
      <c r="H220" s="181"/>
      <c r="I220" s="191"/>
      <c r="J220" s="192"/>
      <c r="K220" s="183"/>
      <c r="L220" s="192"/>
      <c r="M220" s="181"/>
      <c r="N220" s="181"/>
      <c r="O220" s="184"/>
      <c r="P220" s="185"/>
      <c r="Q220" s="188"/>
      <c r="R220" s="185"/>
      <c r="S220" s="187"/>
      <c r="T220" s="188"/>
      <c r="U220" s="189"/>
      <c r="V220" s="189"/>
      <c r="W220" s="185"/>
      <c r="X220" s="185"/>
      <c r="Y220" s="189"/>
    </row>
    <row r="221" spans="1:25" s="121" customFormat="1" ht="12" customHeight="1">
      <c r="A221" s="181"/>
      <c r="B221" s="181"/>
      <c r="C221" s="181"/>
      <c r="D221" s="181"/>
      <c r="E221" s="181"/>
      <c r="F221" s="181"/>
      <c r="G221" s="181"/>
      <c r="H221" s="181"/>
      <c r="I221" s="191"/>
      <c r="J221" s="192"/>
      <c r="K221" s="183"/>
      <c r="L221" s="192"/>
      <c r="M221" s="181"/>
      <c r="N221" s="181"/>
      <c r="O221" s="184"/>
      <c r="P221" s="185"/>
      <c r="Q221" s="188"/>
      <c r="R221" s="185"/>
      <c r="S221" s="187"/>
      <c r="T221" s="188"/>
      <c r="U221" s="189"/>
      <c r="V221" s="189"/>
      <c r="W221" s="185"/>
      <c r="X221" s="185"/>
      <c r="Y221" s="189"/>
    </row>
    <row r="222" spans="1:25" s="121" customFormat="1" ht="12" customHeight="1">
      <c r="A222" s="181"/>
      <c r="B222" s="181"/>
      <c r="C222" s="181"/>
      <c r="D222" s="181"/>
      <c r="E222" s="181"/>
      <c r="F222" s="181"/>
      <c r="G222" s="181"/>
      <c r="H222" s="181"/>
      <c r="I222" s="191"/>
      <c r="J222" s="192"/>
      <c r="K222" s="183"/>
      <c r="L222" s="192"/>
      <c r="M222" s="181"/>
      <c r="N222" s="181"/>
      <c r="O222" s="184"/>
      <c r="P222" s="185"/>
      <c r="Q222" s="188"/>
      <c r="R222" s="185"/>
      <c r="S222" s="187"/>
      <c r="T222" s="188"/>
      <c r="U222" s="189"/>
      <c r="V222" s="189"/>
      <c r="W222" s="185"/>
      <c r="X222" s="185"/>
      <c r="Y222" s="189"/>
    </row>
    <row r="223" spans="1:25" s="121" customFormat="1" ht="12" customHeight="1">
      <c r="A223" s="181"/>
      <c r="B223" s="181"/>
      <c r="C223" s="181"/>
      <c r="D223" s="181"/>
      <c r="E223" s="181"/>
      <c r="F223" s="181"/>
      <c r="G223" s="181"/>
      <c r="H223" s="181"/>
      <c r="I223" s="191"/>
      <c r="J223" s="192"/>
      <c r="K223" s="183"/>
      <c r="L223" s="192"/>
      <c r="M223" s="181"/>
      <c r="N223" s="181"/>
      <c r="O223" s="184"/>
      <c r="P223" s="185"/>
      <c r="Q223" s="188"/>
      <c r="R223" s="185"/>
      <c r="S223" s="187"/>
      <c r="T223" s="188"/>
      <c r="U223" s="189"/>
      <c r="V223" s="189"/>
      <c r="W223" s="185"/>
      <c r="X223" s="185"/>
      <c r="Y223" s="189"/>
    </row>
    <row r="224" spans="1:25" s="121" customFormat="1" ht="12" customHeight="1">
      <c r="A224" s="181"/>
      <c r="B224" s="181"/>
      <c r="C224" s="181"/>
      <c r="D224" s="181"/>
      <c r="E224" s="181"/>
      <c r="F224" s="181"/>
      <c r="G224" s="181"/>
      <c r="H224" s="181"/>
      <c r="I224" s="191"/>
      <c r="J224" s="192"/>
      <c r="K224" s="183"/>
      <c r="L224" s="192"/>
      <c r="M224" s="181"/>
      <c r="N224" s="181"/>
      <c r="O224" s="184"/>
      <c r="P224" s="185"/>
      <c r="Q224" s="188"/>
      <c r="R224" s="185"/>
      <c r="S224" s="187"/>
      <c r="T224" s="188"/>
      <c r="U224" s="189"/>
      <c r="V224" s="189"/>
      <c r="W224" s="185"/>
      <c r="X224" s="185"/>
      <c r="Y224" s="189"/>
    </row>
    <row r="225" spans="1:25" s="121" customFormat="1" ht="12" customHeight="1">
      <c r="A225" s="181"/>
      <c r="B225" s="181"/>
      <c r="C225" s="181"/>
      <c r="D225" s="181"/>
      <c r="E225" s="181"/>
      <c r="F225" s="181"/>
      <c r="G225" s="181"/>
      <c r="H225" s="181"/>
      <c r="I225" s="191"/>
      <c r="J225" s="192"/>
      <c r="K225" s="183"/>
      <c r="L225" s="192"/>
      <c r="M225" s="181"/>
      <c r="N225" s="181"/>
      <c r="O225" s="184"/>
      <c r="P225" s="185"/>
      <c r="Q225" s="188"/>
      <c r="R225" s="185"/>
      <c r="S225" s="187"/>
      <c r="T225" s="188"/>
      <c r="U225" s="189"/>
      <c r="V225" s="189"/>
      <c r="W225" s="185"/>
      <c r="X225" s="185"/>
      <c r="Y225" s="189"/>
    </row>
    <row r="226" spans="1:25" s="121" customFormat="1" ht="12" customHeight="1">
      <c r="A226" s="181"/>
      <c r="B226" s="181"/>
      <c r="C226" s="181"/>
      <c r="D226" s="181"/>
      <c r="E226" s="181"/>
      <c r="F226" s="181"/>
      <c r="G226" s="181"/>
      <c r="H226" s="181"/>
      <c r="I226" s="191"/>
      <c r="J226" s="192"/>
      <c r="K226" s="183"/>
      <c r="L226" s="192"/>
      <c r="M226" s="181"/>
      <c r="N226" s="181"/>
      <c r="O226" s="184"/>
      <c r="P226" s="185"/>
      <c r="Q226" s="188"/>
      <c r="R226" s="185"/>
      <c r="S226" s="187"/>
      <c r="T226" s="188"/>
      <c r="U226" s="189"/>
      <c r="V226" s="189"/>
      <c r="W226" s="185"/>
      <c r="X226" s="185"/>
      <c r="Y226" s="189"/>
    </row>
    <row r="227" spans="1:25" s="121" customFormat="1" ht="12" customHeight="1">
      <c r="A227" s="181"/>
      <c r="B227" s="181"/>
      <c r="C227" s="181"/>
      <c r="D227" s="181"/>
      <c r="E227" s="181"/>
      <c r="F227" s="181"/>
      <c r="G227" s="181"/>
      <c r="H227" s="181"/>
      <c r="I227" s="191"/>
      <c r="J227" s="192"/>
      <c r="K227" s="183"/>
      <c r="L227" s="192"/>
      <c r="M227" s="181"/>
      <c r="N227" s="181"/>
      <c r="O227" s="184"/>
      <c r="P227" s="185"/>
      <c r="Q227" s="188"/>
      <c r="R227" s="185"/>
      <c r="S227" s="187"/>
      <c r="T227" s="188"/>
      <c r="U227" s="189"/>
      <c r="V227" s="189"/>
      <c r="W227" s="185"/>
      <c r="X227" s="185"/>
      <c r="Y227" s="189"/>
    </row>
    <row r="228" spans="1:25" s="121" customFormat="1" ht="12" customHeight="1">
      <c r="A228" s="181"/>
      <c r="B228" s="181"/>
      <c r="C228" s="181"/>
      <c r="D228" s="181"/>
      <c r="E228" s="181"/>
      <c r="F228" s="181"/>
      <c r="G228" s="181"/>
      <c r="H228" s="181"/>
      <c r="I228" s="191"/>
      <c r="J228" s="192"/>
      <c r="K228" s="183"/>
      <c r="L228" s="192"/>
      <c r="M228" s="181"/>
      <c r="N228" s="181"/>
      <c r="O228" s="184"/>
      <c r="P228" s="185"/>
      <c r="Q228" s="188"/>
      <c r="R228" s="185"/>
      <c r="S228" s="187"/>
      <c r="T228" s="188"/>
      <c r="U228" s="189"/>
      <c r="V228" s="189"/>
      <c r="W228" s="185"/>
      <c r="X228" s="185"/>
      <c r="Y228" s="189"/>
    </row>
    <row r="229" spans="1:25" s="121" customFormat="1" ht="12" customHeight="1">
      <c r="A229" s="181"/>
      <c r="B229" s="181"/>
      <c r="C229" s="181"/>
      <c r="D229" s="181"/>
      <c r="E229" s="181"/>
      <c r="F229" s="181"/>
      <c r="G229" s="181"/>
      <c r="H229" s="181"/>
      <c r="I229" s="191"/>
      <c r="J229" s="192"/>
      <c r="K229" s="183"/>
      <c r="L229" s="192"/>
      <c r="M229" s="181"/>
      <c r="N229" s="181"/>
      <c r="O229" s="184"/>
      <c r="P229" s="185"/>
      <c r="Q229" s="188"/>
      <c r="R229" s="185"/>
      <c r="S229" s="187"/>
      <c r="T229" s="188"/>
      <c r="U229" s="189"/>
      <c r="V229" s="189"/>
      <c r="W229" s="185"/>
      <c r="X229" s="185"/>
      <c r="Y229" s="189"/>
    </row>
    <row r="230" spans="1:25" s="121" customFormat="1" ht="12" customHeight="1">
      <c r="A230" s="181"/>
      <c r="B230" s="181"/>
      <c r="C230" s="181"/>
      <c r="D230" s="181"/>
      <c r="E230" s="181"/>
      <c r="F230" s="181"/>
      <c r="G230" s="181"/>
      <c r="H230" s="181"/>
      <c r="I230" s="191"/>
      <c r="J230" s="192"/>
      <c r="K230" s="183"/>
      <c r="L230" s="192"/>
      <c r="M230" s="181"/>
      <c r="N230" s="181"/>
      <c r="O230" s="184"/>
      <c r="P230" s="185"/>
      <c r="Q230" s="188"/>
      <c r="R230" s="185"/>
      <c r="S230" s="187"/>
      <c r="T230" s="188"/>
      <c r="U230" s="189"/>
      <c r="V230" s="189"/>
      <c r="W230" s="185"/>
      <c r="X230" s="185"/>
      <c r="Y230" s="189"/>
    </row>
    <row r="231" spans="1:25" s="121" customFormat="1" ht="12" customHeight="1">
      <c r="A231" s="181"/>
      <c r="B231" s="181"/>
      <c r="C231" s="181"/>
      <c r="D231" s="181"/>
      <c r="E231" s="181"/>
      <c r="F231" s="181"/>
      <c r="G231" s="181"/>
      <c r="H231" s="181"/>
      <c r="I231" s="191"/>
      <c r="J231" s="192"/>
      <c r="K231" s="183"/>
      <c r="L231" s="192"/>
      <c r="M231" s="181"/>
      <c r="N231" s="181"/>
      <c r="O231" s="184"/>
      <c r="P231" s="185"/>
      <c r="Q231" s="188"/>
      <c r="R231" s="185"/>
      <c r="S231" s="187"/>
      <c r="T231" s="188"/>
      <c r="U231" s="189"/>
      <c r="V231" s="189"/>
      <c r="W231" s="185"/>
      <c r="X231" s="185"/>
      <c r="Y231" s="189"/>
    </row>
    <row r="232" spans="1:25" s="121" customFormat="1" ht="12" customHeight="1">
      <c r="A232" s="181"/>
      <c r="B232" s="181"/>
      <c r="C232" s="181"/>
      <c r="D232" s="181"/>
      <c r="E232" s="181"/>
      <c r="F232" s="181"/>
      <c r="G232" s="181"/>
      <c r="H232" s="181"/>
      <c r="I232" s="191"/>
      <c r="J232" s="192"/>
      <c r="K232" s="183"/>
      <c r="L232" s="192"/>
      <c r="M232" s="181"/>
      <c r="N232" s="181"/>
      <c r="O232" s="184"/>
      <c r="P232" s="185"/>
      <c r="Q232" s="188"/>
      <c r="R232" s="185"/>
      <c r="S232" s="187"/>
      <c r="T232" s="188"/>
      <c r="U232" s="189"/>
      <c r="V232" s="189"/>
      <c r="W232" s="185"/>
      <c r="X232" s="185"/>
      <c r="Y232" s="189"/>
    </row>
    <row r="233" spans="1:25" s="121" customFormat="1" ht="12" customHeight="1">
      <c r="A233" s="181"/>
      <c r="B233" s="181"/>
      <c r="C233" s="181"/>
      <c r="D233" s="181"/>
      <c r="E233" s="181"/>
      <c r="F233" s="181"/>
      <c r="G233" s="181"/>
      <c r="H233" s="181"/>
      <c r="I233" s="191"/>
      <c r="J233" s="192"/>
      <c r="K233" s="183"/>
      <c r="L233" s="192"/>
      <c r="M233" s="181"/>
      <c r="N233" s="181"/>
      <c r="O233" s="184"/>
      <c r="P233" s="185"/>
      <c r="Q233" s="188"/>
      <c r="R233" s="185"/>
      <c r="S233" s="187"/>
      <c r="T233" s="188"/>
      <c r="U233" s="189"/>
      <c r="V233" s="189"/>
      <c r="W233" s="185"/>
      <c r="X233" s="185"/>
      <c r="Y233" s="189"/>
    </row>
    <row r="234" spans="1:25" s="121" customFormat="1" ht="12" customHeight="1">
      <c r="A234" s="181"/>
      <c r="B234" s="181"/>
      <c r="C234" s="181"/>
      <c r="D234" s="181"/>
      <c r="E234" s="181"/>
      <c r="F234" s="181"/>
      <c r="G234" s="181"/>
      <c r="H234" s="181"/>
      <c r="I234" s="180"/>
      <c r="J234" s="192"/>
      <c r="K234" s="183"/>
      <c r="L234" s="192"/>
      <c r="M234" s="181"/>
      <c r="N234" s="173"/>
      <c r="O234" s="184"/>
      <c r="P234" s="185"/>
      <c r="Q234" s="186"/>
      <c r="R234" s="185"/>
      <c r="S234" s="187"/>
      <c r="T234" s="188"/>
      <c r="U234" s="189"/>
      <c r="V234" s="189"/>
      <c r="W234" s="185"/>
      <c r="X234" s="185"/>
      <c r="Y234" s="189"/>
    </row>
    <row r="235" spans="1:25" s="1" customFormat="1" ht="12" customHeight="1">
      <c r="A235" s="181"/>
      <c r="B235" s="181"/>
      <c r="C235" s="181"/>
      <c r="D235" s="181"/>
      <c r="E235" s="181"/>
      <c r="F235" s="181"/>
      <c r="G235" s="181"/>
      <c r="H235" s="181"/>
      <c r="I235" s="180"/>
      <c r="J235" s="192"/>
      <c r="K235" s="183"/>
      <c r="L235" s="192"/>
      <c r="M235" s="181"/>
      <c r="N235" s="173"/>
      <c r="O235" s="184"/>
      <c r="P235" s="185"/>
      <c r="Q235" s="186"/>
      <c r="R235" s="185"/>
      <c r="S235" s="187"/>
      <c r="T235" s="188"/>
      <c r="U235" s="189"/>
      <c r="V235" s="189"/>
      <c r="W235" s="185"/>
      <c r="X235" s="185"/>
      <c r="Y235" s="189"/>
    </row>
    <row r="236" spans="1:25" s="1" customFormat="1" ht="12" customHeight="1">
      <c r="A236" s="181"/>
      <c r="B236" s="181"/>
      <c r="C236" s="181"/>
      <c r="D236" s="181"/>
      <c r="E236" s="181"/>
      <c r="F236" s="181"/>
      <c r="G236" s="181"/>
      <c r="H236" s="181"/>
      <c r="I236" s="180"/>
      <c r="J236" s="192"/>
      <c r="K236" s="183"/>
      <c r="L236" s="192"/>
      <c r="M236" s="181"/>
      <c r="N236" s="173"/>
      <c r="O236" s="184"/>
      <c r="P236" s="185"/>
      <c r="Q236" s="186"/>
      <c r="R236" s="185"/>
      <c r="S236" s="187"/>
      <c r="T236" s="188"/>
      <c r="U236" s="189"/>
      <c r="V236" s="189"/>
      <c r="W236" s="185"/>
      <c r="X236" s="185"/>
      <c r="Y236" s="189"/>
    </row>
    <row r="237" spans="1:25" s="1" customFormat="1" ht="12" customHeight="1">
      <c r="A237" s="181"/>
      <c r="B237" s="181"/>
      <c r="C237" s="181"/>
      <c r="D237" s="181"/>
      <c r="E237" s="181"/>
      <c r="F237" s="181"/>
      <c r="G237" s="181"/>
      <c r="H237" s="181"/>
      <c r="I237" s="180"/>
      <c r="J237" s="192"/>
      <c r="K237" s="201"/>
      <c r="L237" s="192"/>
      <c r="M237" s="181"/>
      <c r="N237" s="202"/>
      <c r="O237" s="184"/>
      <c r="P237" s="185"/>
      <c r="Q237" s="186"/>
      <c r="R237" s="185"/>
      <c r="S237" s="187"/>
      <c r="T237" s="188"/>
      <c r="U237" s="189"/>
      <c r="V237" s="189"/>
      <c r="W237" s="185"/>
      <c r="X237" s="185"/>
      <c r="Y237" s="189"/>
    </row>
    <row r="238" spans="1:25" s="1" customFormat="1" ht="12" customHeight="1">
      <c r="A238" s="181"/>
      <c r="B238" s="181"/>
      <c r="C238" s="181"/>
      <c r="D238" s="181"/>
      <c r="E238" s="190"/>
      <c r="F238" s="190"/>
      <c r="G238" s="190"/>
      <c r="H238" s="181"/>
      <c r="I238" s="191"/>
      <c r="J238" s="192"/>
      <c r="K238" s="159"/>
      <c r="L238" s="182"/>
      <c r="M238" s="193"/>
      <c r="N238" s="159"/>
      <c r="O238" s="184"/>
      <c r="P238" s="185"/>
      <c r="Q238" s="186"/>
      <c r="R238" s="185"/>
      <c r="S238" s="187"/>
      <c r="T238" s="188"/>
      <c r="U238" s="189"/>
      <c r="V238" s="189"/>
      <c r="W238" s="185"/>
      <c r="X238" s="185"/>
      <c r="Y238" s="189"/>
    </row>
    <row r="239" spans="1:25" s="1" customFormat="1" ht="12" customHeight="1">
      <c r="A239" s="181"/>
      <c r="B239" s="181"/>
      <c r="C239" s="181"/>
      <c r="D239" s="181"/>
      <c r="E239" s="190"/>
      <c r="F239" s="190"/>
      <c r="G239" s="190"/>
      <c r="H239" s="181"/>
      <c r="I239" s="191"/>
      <c r="J239" s="192"/>
      <c r="K239" s="159"/>
      <c r="L239" s="182"/>
      <c r="M239" s="193"/>
      <c r="N239" s="159"/>
      <c r="O239" s="184"/>
      <c r="P239" s="185"/>
      <c r="Q239" s="186"/>
      <c r="R239" s="185"/>
      <c r="S239" s="187"/>
      <c r="T239" s="188"/>
      <c r="U239" s="189"/>
      <c r="V239" s="189"/>
      <c r="W239" s="185"/>
      <c r="X239" s="185"/>
      <c r="Y239" s="189"/>
    </row>
    <row r="240" spans="1:25" s="1" customFormat="1" ht="12" customHeight="1">
      <c r="A240" s="181"/>
      <c r="B240" s="181"/>
      <c r="C240" s="181"/>
      <c r="D240" s="181"/>
      <c r="E240" s="190"/>
      <c r="F240" s="190"/>
      <c r="G240" s="190"/>
      <c r="H240" s="181"/>
      <c r="I240" s="191"/>
      <c r="J240" s="192"/>
      <c r="K240" s="183"/>
      <c r="L240" s="182"/>
      <c r="M240" s="193"/>
      <c r="N240" s="159"/>
      <c r="O240" s="184"/>
      <c r="P240" s="185"/>
      <c r="Q240" s="186"/>
      <c r="R240" s="185"/>
      <c r="S240" s="187"/>
      <c r="T240" s="188"/>
      <c r="U240" s="189"/>
      <c r="V240" s="189"/>
      <c r="W240" s="185"/>
      <c r="X240" s="185"/>
      <c r="Y240" s="189"/>
    </row>
    <row r="241" spans="1:25" s="1" customFormat="1" ht="12" customHeight="1">
      <c r="A241" s="181"/>
      <c r="B241" s="181"/>
      <c r="C241" s="181"/>
      <c r="D241" s="181"/>
      <c r="E241" s="190"/>
      <c r="F241" s="190"/>
      <c r="G241" s="190"/>
      <c r="H241" s="181"/>
      <c r="I241" s="191"/>
      <c r="J241" s="192"/>
      <c r="K241" s="159"/>
      <c r="L241" s="182"/>
      <c r="M241" s="193"/>
      <c r="N241" s="159"/>
      <c r="O241" s="184"/>
      <c r="P241" s="185"/>
      <c r="Q241" s="186"/>
      <c r="R241" s="185"/>
      <c r="S241" s="187"/>
      <c r="T241" s="188"/>
      <c r="U241" s="189"/>
      <c r="V241" s="189"/>
      <c r="W241" s="185"/>
      <c r="X241" s="185"/>
      <c r="Y241" s="189"/>
    </row>
    <row r="242" spans="1:25" s="1" customFormat="1" ht="12" customHeight="1">
      <c r="A242" s="181"/>
      <c r="B242" s="181"/>
      <c r="C242" s="181"/>
      <c r="D242" s="181"/>
      <c r="E242" s="190"/>
      <c r="F242" s="190"/>
      <c r="G242" s="190"/>
      <c r="H242" s="181"/>
      <c r="I242" s="191"/>
      <c r="J242" s="192"/>
      <c r="K242" s="183"/>
      <c r="L242" s="182"/>
      <c r="M242" s="193"/>
      <c r="N242" s="159"/>
      <c r="O242" s="184"/>
      <c r="P242" s="185"/>
      <c r="Q242" s="186"/>
      <c r="R242" s="185"/>
      <c r="S242" s="187"/>
      <c r="T242" s="188"/>
      <c r="U242" s="189"/>
      <c r="V242" s="189"/>
      <c r="W242" s="185"/>
      <c r="X242" s="185"/>
      <c r="Y242" s="189"/>
    </row>
    <row r="243" spans="1:25" s="1" customFormat="1" ht="12" customHeight="1">
      <c r="A243" s="181"/>
      <c r="B243" s="181"/>
      <c r="C243" s="181"/>
      <c r="D243" s="181"/>
      <c r="E243" s="190"/>
      <c r="F243" s="190"/>
      <c r="G243" s="190"/>
      <c r="H243" s="181"/>
      <c r="I243" s="191"/>
      <c r="J243" s="192"/>
      <c r="K243" s="83"/>
      <c r="L243" s="192"/>
      <c r="M243" s="181"/>
      <c r="N243" s="193"/>
      <c r="O243" s="184"/>
      <c r="P243" s="185"/>
      <c r="Q243" s="186"/>
      <c r="R243" s="185"/>
      <c r="S243" s="187"/>
      <c r="T243" s="188"/>
      <c r="U243" s="189"/>
      <c r="V243" s="189"/>
      <c r="W243" s="185"/>
      <c r="X243" s="185"/>
      <c r="Y243" s="189"/>
    </row>
    <row r="244" spans="1:25" s="1" customFormat="1" ht="12" customHeight="1">
      <c r="A244" s="181"/>
      <c r="B244" s="181"/>
      <c r="C244" s="181"/>
      <c r="D244" s="181"/>
      <c r="E244" s="190"/>
      <c r="F244" s="190"/>
      <c r="G244" s="190"/>
      <c r="H244" s="181"/>
      <c r="I244" s="191"/>
      <c r="J244" s="192"/>
      <c r="K244" s="83"/>
      <c r="L244" s="192"/>
      <c r="M244" s="181"/>
      <c r="N244" s="193"/>
      <c r="O244" s="184"/>
      <c r="P244" s="185"/>
      <c r="Q244" s="186"/>
      <c r="R244" s="185"/>
      <c r="S244" s="187"/>
      <c r="T244" s="188"/>
      <c r="U244" s="189"/>
      <c r="V244" s="189"/>
      <c r="W244" s="185"/>
      <c r="X244" s="185"/>
      <c r="Y244" s="189"/>
    </row>
    <row r="245" spans="1:25" s="1" customFormat="1" ht="12" customHeight="1">
      <c r="A245" s="181"/>
      <c r="B245" s="181"/>
      <c r="C245" s="181"/>
      <c r="D245" s="181"/>
      <c r="E245" s="190"/>
      <c r="F245" s="190"/>
      <c r="G245" s="190"/>
      <c r="H245" s="181"/>
      <c r="I245" s="191"/>
      <c r="J245" s="192"/>
      <c r="K245" s="159"/>
      <c r="L245" s="192"/>
      <c r="M245" s="181"/>
      <c r="N245" s="193"/>
      <c r="O245" s="184"/>
      <c r="P245" s="185"/>
      <c r="Q245" s="186"/>
      <c r="R245" s="185"/>
      <c r="S245" s="187"/>
      <c r="T245" s="188"/>
      <c r="U245" s="189"/>
      <c r="V245" s="189"/>
      <c r="W245" s="185"/>
      <c r="X245" s="185"/>
      <c r="Y245" s="189"/>
    </row>
    <row r="246" spans="1:25" s="1" customFormat="1" ht="12" customHeight="1">
      <c r="A246" s="181"/>
      <c r="B246" s="159"/>
      <c r="C246" s="181"/>
      <c r="D246" s="181"/>
      <c r="E246" s="190"/>
      <c r="F246" s="190"/>
      <c r="G246" s="190"/>
      <c r="H246" s="181"/>
      <c r="I246" s="191"/>
      <c r="J246" s="192"/>
      <c r="K246" s="159"/>
      <c r="L246" s="192"/>
      <c r="M246" s="181"/>
      <c r="N246" s="193"/>
      <c r="O246" s="184"/>
      <c r="P246" s="185"/>
      <c r="Q246" s="186"/>
      <c r="R246" s="185"/>
      <c r="S246" s="187"/>
      <c r="T246" s="188"/>
      <c r="U246" s="189"/>
      <c r="V246" s="189"/>
      <c r="W246" s="185"/>
      <c r="X246" s="185"/>
      <c r="Y246" s="189"/>
    </row>
    <row r="247" spans="1:25" s="1" customFormat="1" ht="12" customHeight="1">
      <c r="A247" s="181"/>
      <c r="B247" s="159"/>
      <c r="C247" s="181"/>
      <c r="D247" s="181"/>
      <c r="E247" s="190"/>
      <c r="F247" s="190"/>
      <c r="G247" s="190"/>
      <c r="H247" s="181"/>
      <c r="I247" s="191"/>
      <c r="J247" s="192"/>
      <c r="K247" s="183"/>
      <c r="L247" s="182"/>
      <c r="M247" s="181"/>
      <c r="N247" s="193"/>
      <c r="O247" s="184"/>
      <c r="P247" s="185"/>
      <c r="Q247" s="186"/>
      <c r="R247" s="185"/>
      <c r="S247" s="187"/>
      <c r="T247" s="188"/>
      <c r="U247" s="189"/>
      <c r="V247" s="189"/>
      <c r="W247" s="185"/>
      <c r="X247" s="185"/>
      <c r="Y247" s="189"/>
    </row>
    <row r="248" spans="1:25" s="1" customFormat="1" ht="12" customHeight="1">
      <c r="A248" s="181"/>
      <c r="B248" s="181"/>
      <c r="C248" s="181"/>
      <c r="D248" s="181"/>
      <c r="E248" s="190"/>
      <c r="F248" s="190"/>
      <c r="G248" s="190"/>
      <c r="H248" s="181"/>
      <c r="I248" s="191"/>
      <c r="J248" s="192"/>
      <c r="K248" s="83"/>
      <c r="L248" s="192"/>
      <c r="M248" s="181"/>
      <c r="N248" s="193"/>
      <c r="O248" s="184"/>
      <c r="P248" s="185"/>
      <c r="Q248" s="186"/>
      <c r="R248" s="185"/>
      <c r="S248" s="187"/>
      <c r="T248" s="188"/>
      <c r="U248" s="189"/>
      <c r="V248" s="189"/>
      <c r="W248" s="185"/>
      <c r="X248" s="185"/>
      <c r="Y248" s="189"/>
    </row>
    <row r="249" spans="1:25" s="1" customFormat="1" ht="12" customHeight="1">
      <c r="A249" s="181"/>
      <c r="B249" s="181"/>
      <c r="C249" s="181"/>
      <c r="D249" s="181"/>
      <c r="E249" s="190"/>
      <c r="F249" s="190"/>
      <c r="G249" s="190"/>
      <c r="H249" s="181"/>
      <c r="I249" s="191"/>
      <c r="J249" s="192"/>
      <c r="K249" s="159"/>
      <c r="L249" s="192"/>
      <c r="M249" s="181"/>
      <c r="N249" s="193"/>
      <c r="O249" s="184"/>
      <c r="P249" s="185"/>
      <c r="Q249" s="186"/>
      <c r="R249" s="185"/>
      <c r="S249" s="187"/>
      <c r="T249" s="188"/>
      <c r="U249" s="189"/>
      <c r="V249" s="189"/>
      <c r="W249" s="185"/>
      <c r="X249" s="185"/>
      <c r="Y249" s="189"/>
    </row>
    <row r="250" spans="1:25" s="1" customFormat="1" ht="12" customHeight="1">
      <c r="A250" s="181"/>
      <c r="B250" s="181"/>
      <c r="C250" s="181"/>
      <c r="D250" s="181"/>
      <c r="E250" s="190"/>
      <c r="F250" s="190"/>
      <c r="G250" s="190"/>
      <c r="H250" s="181"/>
      <c r="I250" s="191"/>
      <c r="J250" s="192"/>
      <c r="K250" s="159"/>
      <c r="L250" s="192"/>
      <c r="M250" s="181"/>
      <c r="N250" s="193"/>
      <c r="O250" s="184"/>
      <c r="P250" s="185"/>
      <c r="Q250" s="186"/>
      <c r="R250" s="185"/>
      <c r="S250" s="187"/>
      <c r="T250" s="188"/>
      <c r="U250" s="189"/>
      <c r="V250" s="189"/>
      <c r="W250" s="185"/>
      <c r="X250" s="185"/>
      <c r="Y250" s="189"/>
    </row>
    <row r="251" spans="1:25" s="1" customFormat="1" ht="12" customHeight="1">
      <c r="A251" s="181"/>
      <c r="B251" s="159"/>
      <c r="C251" s="181"/>
      <c r="D251" s="181"/>
      <c r="E251" s="190"/>
      <c r="F251" s="190"/>
      <c r="G251" s="190"/>
      <c r="H251" s="181"/>
      <c r="I251" s="191"/>
      <c r="J251" s="192"/>
      <c r="K251" s="159"/>
      <c r="L251" s="192"/>
      <c r="M251" s="181"/>
      <c r="N251" s="193"/>
      <c r="O251" s="184"/>
      <c r="P251" s="185"/>
      <c r="Q251" s="186"/>
      <c r="R251" s="185"/>
      <c r="S251" s="187"/>
      <c r="T251" s="188"/>
      <c r="U251" s="189"/>
      <c r="V251" s="189"/>
      <c r="W251" s="185"/>
      <c r="X251" s="185"/>
      <c r="Y251" s="189"/>
    </row>
    <row r="252" spans="1:25" s="1" customFormat="1" ht="12" customHeight="1">
      <c r="A252" s="181"/>
      <c r="B252" s="181"/>
      <c r="C252" s="181"/>
      <c r="D252" s="181"/>
      <c r="E252" s="190"/>
      <c r="F252" s="190"/>
      <c r="G252" s="190"/>
      <c r="H252" s="181"/>
      <c r="I252" s="191"/>
      <c r="J252" s="192"/>
      <c r="K252" s="83"/>
      <c r="L252" s="192"/>
      <c r="M252" s="181"/>
      <c r="N252" s="193"/>
      <c r="O252" s="184"/>
      <c r="P252" s="185"/>
      <c r="Q252" s="186"/>
      <c r="R252" s="185"/>
      <c r="S252" s="187"/>
      <c r="T252" s="188"/>
      <c r="U252" s="189"/>
      <c r="V252" s="189"/>
      <c r="W252" s="185"/>
      <c r="X252" s="185"/>
      <c r="Y252" s="189"/>
    </row>
    <row r="253" spans="1:25" s="1" customFormat="1" ht="12" customHeight="1">
      <c r="A253" s="181"/>
      <c r="B253" s="181"/>
      <c r="C253" s="181"/>
      <c r="D253" s="181"/>
      <c r="E253" s="190"/>
      <c r="F253" s="190"/>
      <c r="G253" s="190"/>
      <c r="H253" s="181"/>
      <c r="I253" s="191"/>
      <c r="J253" s="192"/>
      <c r="K253" s="159"/>
      <c r="L253" s="192"/>
      <c r="M253" s="181"/>
      <c r="N253" s="193"/>
      <c r="O253" s="184"/>
      <c r="P253" s="185"/>
      <c r="Q253" s="186"/>
      <c r="R253" s="185"/>
      <c r="S253" s="187"/>
      <c r="T253" s="188"/>
      <c r="U253" s="189"/>
      <c r="V253" s="189"/>
      <c r="W253" s="185"/>
      <c r="X253" s="185"/>
      <c r="Y253" s="189"/>
    </row>
    <row r="254" spans="1:25" s="1" customFormat="1" ht="12" customHeight="1">
      <c r="A254" s="181"/>
      <c r="B254" s="181"/>
      <c r="C254" s="181"/>
      <c r="D254" s="181"/>
      <c r="E254" s="190"/>
      <c r="F254" s="190"/>
      <c r="G254" s="190"/>
      <c r="H254" s="181"/>
      <c r="I254" s="191"/>
      <c r="J254" s="192"/>
      <c r="K254" s="159"/>
      <c r="L254" s="192"/>
      <c r="M254" s="181"/>
      <c r="N254" s="193"/>
      <c r="O254" s="184"/>
      <c r="P254" s="185"/>
      <c r="Q254" s="186"/>
      <c r="R254" s="185"/>
      <c r="S254" s="187"/>
      <c r="T254" s="188"/>
      <c r="U254" s="189"/>
      <c r="V254" s="189"/>
      <c r="W254" s="185"/>
      <c r="X254" s="185"/>
      <c r="Y254" s="189"/>
    </row>
    <row r="255" spans="1:25" s="1" customFormat="1" ht="12" customHeight="1">
      <c r="A255" s="181"/>
      <c r="B255" s="159"/>
      <c r="C255" s="181"/>
      <c r="D255" s="181"/>
      <c r="E255" s="190"/>
      <c r="F255" s="190"/>
      <c r="G255" s="190"/>
      <c r="H255" s="181"/>
      <c r="I255" s="191"/>
      <c r="J255" s="182"/>
      <c r="K255" s="159"/>
      <c r="L255" s="192"/>
      <c r="M255" s="181"/>
      <c r="N255" s="193"/>
      <c r="O255" s="184"/>
      <c r="P255" s="185"/>
      <c r="Q255" s="186"/>
      <c r="R255" s="185"/>
      <c r="S255" s="187"/>
      <c r="T255" s="188"/>
      <c r="U255" s="189"/>
      <c r="V255" s="189"/>
      <c r="W255" s="185"/>
      <c r="X255" s="185"/>
      <c r="Y255" s="189"/>
    </row>
    <row r="256" spans="1:25">
      <c r="T256" s="155"/>
      <c r="U256" s="185"/>
      <c r="W256" s="185"/>
      <c r="X256" s="185"/>
    </row>
  </sheetData>
  <mergeCells count="432">
    <mergeCell ref="E165:E169"/>
    <mergeCell ref="A155:A159"/>
    <mergeCell ref="B155:B159"/>
    <mergeCell ref="C160:C164"/>
    <mergeCell ref="C155:C159"/>
    <mergeCell ref="F165:F169"/>
    <mergeCell ref="D160:D164"/>
    <mergeCell ref="E160:E164"/>
    <mergeCell ref="A165:A169"/>
    <mergeCell ref="A160:A164"/>
    <mergeCell ref="B160:B164"/>
    <mergeCell ref="F160:F164"/>
    <mergeCell ref="B165:B169"/>
    <mergeCell ref="C165:C169"/>
    <mergeCell ref="D165:D169"/>
    <mergeCell ref="N165:N169"/>
    <mergeCell ref="N155:N159"/>
    <mergeCell ref="I155:I159"/>
    <mergeCell ref="M155:M159"/>
    <mergeCell ref="N160:N164"/>
    <mergeCell ref="H155:H159"/>
    <mergeCell ref="H160:H164"/>
    <mergeCell ref="I160:I164"/>
    <mergeCell ref="M160:M164"/>
    <mergeCell ref="M146:M149"/>
    <mergeCell ref="I128:I132"/>
    <mergeCell ref="E142:E145"/>
    <mergeCell ref="F142:F145"/>
    <mergeCell ref="G142:G145"/>
    <mergeCell ref="I137:I141"/>
    <mergeCell ref="M137:M141"/>
    <mergeCell ref="G137:G141"/>
    <mergeCell ref="F128:F132"/>
    <mergeCell ref="E146:E149"/>
    <mergeCell ref="G165:G169"/>
    <mergeCell ref="C150:C154"/>
    <mergeCell ref="G160:G164"/>
    <mergeCell ref="E150:E154"/>
    <mergeCell ref="F150:F154"/>
    <mergeCell ref="G150:G154"/>
    <mergeCell ref="E155:E159"/>
    <mergeCell ref="F155:F159"/>
    <mergeCell ref="G155:G159"/>
    <mergeCell ref="D155:D159"/>
    <mergeCell ref="H165:H169"/>
    <mergeCell ref="I165:I169"/>
    <mergeCell ref="M165:M169"/>
    <mergeCell ref="N137:N141"/>
    <mergeCell ref="H137:H141"/>
    <mergeCell ref="N150:N154"/>
    <mergeCell ref="H142:H145"/>
    <mergeCell ref="I142:I145"/>
    <mergeCell ref="M142:M145"/>
    <mergeCell ref="H146:H149"/>
    <mergeCell ref="N124:N127"/>
    <mergeCell ref="G133:G136"/>
    <mergeCell ref="H133:H136"/>
    <mergeCell ref="I133:I136"/>
    <mergeCell ref="M133:M136"/>
    <mergeCell ref="I124:I127"/>
    <mergeCell ref="M124:M127"/>
    <mergeCell ref="N133:N136"/>
    <mergeCell ref="N128:N132"/>
    <mergeCell ref="M128:M132"/>
    <mergeCell ref="G91:G95"/>
    <mergeCell ref="F84:F87"/>
    <mergeCell ref="G84:G87"/>
    <mergeCell ref="H91:H95"/>
    <mergeCell ref="I79:I83"/>
    <mergeCell ref="N75:N78"/>
    <mergeCell ref="H75:H78"/>
    <mergeCell ref="M75:M78"/>
    <mergeCell ref="I75:I78"/>
    <mergeCell ref="H79:H83"/>
    <mergeCell ref="M110:M114"/>
    <mergeCell ref="G110:G114"/>
    <mergeCell ref="H110:H114"/>
    <mergeCell ref="F110:F114"/>
    <mergeCell ref="D110:D114"/>
    <mergeCell ref="E110:E114"/>
    <mergeCell ref="M71:M74"/>
    <mergeCell ref="F63:F66"/>
    <mergeCell ref="G59:G62"/>
    <mergeCell ref="H59:H62"/>
    <mergeCell ref="I59:I62"/>
    <mergeCell ref="G63:G66"/>
    <mergeCell ref="G67:G70"/>
    <mergeCell ref="H67:H70"/>
    <mergeCell ref="I67:I70"/>
    <mergeCell ref="G71:G74"/>
    <mergeCell ref="C67:C70"/>
    <mergeCell ref="D67:D70"/>
    <mergeCell ref="N71:N74"/>
    <mergeCell ref="M79:M83"/>
    <mergeCell ref="N79:N83"/>
    <mergeCell ref="G75:G78"/>
    <mergeCell ref="F79:F83"/>
    <mergeCell ref="G79:G83"/>
    <mergeCell ref="E67:E70"/>
    <mergeCell ref="F67:F70"/>
    <mergeCell ref="N59:N62"/>
    <mergeCell ref="M67:M70"/>
    <mergeCell ref="H71:H74"/>
    <mergeCell ref="N67:N70"/>
    <mergeCell ref="M59:M62"/>
    <mergeCell ref="H63:H66"/>
    <mergeCell ref="I63:I66"/>
    <mergeCell ref="M63:M66"/>
    <mergeCell ref="N63:N66"/>
    <mergeCell ref="I71:I74"/>
    <mergeCell ref="E63:E66"/>
    <mergeCell ref="C63:C66"/>
    <mergeCell ref="D63:D66"/>
    <mergeCell ref="G45:G49"/>
    <mergeCell ref="C50:C53"/>
    <mergeCell ref="C59:C62"/>
    <mergeCell ref="D59:D62"/>
    <mergeCell ref="E59:E62"/>
    <mergeCell ref="F59:F62"/>
    <mergeCell ref="B40:B44"/>
    <mergeCell ref="M40:M44"/>
    <mergeCell ref="H45:H49"/>
    <mergeCell ref="I45:I49"/>
    <mergeCell ref="M45:M49"/>
    <mergeCell ref="E45:E49"/>
    <mergeCell ref="F45:F49"/>
    <mergeCell ref="B45:B49"/>
    <mergeCell ref="C45:C49"/>
    <mergeCell ref="G40:G44"/>
    <mergeCell ref="N54:N58"/>
    <mergeCell ref="H50:H53"/>
    <mergeCell ref="I50:I53"/>
    <mergeCell ref="G54:G58"/>
    <mergeCell ref="N50:N53"/>
    <mergeCell ref="G50:G53"/>
    <mergeCell ref="M50:M53"/>
    <mergeCell ref="H54:H58"/>
    <mergeCell ref="I54:I58"/>
    <mergeCell ref="M54:M58"/>
    <mergeCell ref="A33:A36"/>
    <mergeCell ref="C33:C36"/>
    <mergeCell ref="B33:B36"/>
    <mergeCell ref="A37:A39"/>
    <mergeCell ref="B37:B39"/>
    <mergeCell ref="C37:C39"/>
    <mergeCell ref="N45:N49"/>
    <mergeCell ref="I33:I36"/>
    <mergeCell ref="M33:M36"/>
    <mergeCell ref="N33:N36"/>
    <mergeCell ref="N40:N44"/>
    <mergeCell ref="N37:N39"/>
    <mergeCell ref="M37:M39"/>
    <mergeCell ref="H40:H44"/>
    <mergeCell ref="I40:I44"/>
    <mergeCell ref="F33:F36"/>
    <mergeCell ref="G33:G36"/>
    <mergeCell ref="H33:H36"/>
    <mergeCell ref="H37:H39"/>
    <mergeCell ref="I37:I39"/>
    <mergeCell ref="F37:F39"/>
    <mergeCell ref="G37:G39"/>
    <mergeCell ref="C40:C44"/>
    <mergeCell ref="D40:D44"/>
    <mergeCell ref="E40:E44"/>
    <mergeCell ref="N31:N32"/>
    <mergeCell ref="F31:F32"/>
    <mergeCell ref="G31:G32"/>
    <mergeCell ref="H31:H32"/>
    <mergeCell ref="I31:I32"/>
    <mergeCell ref="D37:D39"/>
    <mergeCell ref="E37:E39"/>
    <mergeCell ref="G16:G19"/>
    <mergeCell ref="H16:H19"/>
    <mergeCell ref="F20:F25"/>
    <mergeCell ref="G20:G25"/>
    <mergeCell ref="H20:H25"/>
    <mergeCell ref="M20:M25"/>
    <mergeCell ref="I16:I19"/>
    <mergeCell ref="M16:M19"/>
    <mergeCell ref="I20:I25"/>
    <mergeCell ref="F26:F30"/>
    <mergeCell ref="G26:G30"/>
    <mergeCell ref="H26:H30"/>
    <mergeCell ref="N16:N19"/>
    <mergeCell ref="A31:A32"/>
    <mergeCell ref="B31:B32"/>
    <mergeCell ref="C31:C32"/>
    <mergeCell ref="D31:D32"/>
    <mergeCell ref="N20:N25"/>
    <mergeCell ref="F16:F19"/>
    <mergeCell ref="F8:F12"/>
    <mergeCell ref="I1:I2"/>
    <mergeCell ref="M31:M32"/>
    <mergeCell ref="M8:M12"/>
    <mergeCell ref="N8:N12"/>
    <mergeCell ref="N13:N15"/>
    <mergeCell ref="M13:M15"/>
    <mergeCell ref="I26:I30"/>
    <mergeCell ref="M26:M30"/>
    <mergeCell ref="N26:N30"/>
    <mergeCell ref="L1:L2"/>
    <mergeCell ref="A4:A7"/>
    <mergeCell ref="B4:B7"/>
    <mergeCell ref="C4:C7"/>
    <mergeCell ref="D4:D7"/>
    <mergeCell ref="F4:F7"/>
    <mergeCell ref="G1:G2"/>
    <mergeCell ref="J1:J2"/>
    <mergeCell ref="H1:H2"/>
    <mergeCell ref="E4:E7"/>
    <mergeCell ref="A8:A12"/>
    <mergeCell ref="A1:A2"/>
    <mergeCell ref="B1:B2"/>
    <mergeCell ref="F1:F2"/>
    <mergeCell ref="C8:C12"/>
    <mergeCell ref="D8:D12"/>
    <mergeCell ref="E8:E12"/>
    <mergeCell ref="C1:C2"/>
    <mergeCell ref="D1:D2"/>
    <mergeCell ref="E1:E2"/>
    <mergeCell ref="B8:B12"/>
    <mergeCell ref="R1:R2"/>
    <mergeCell ref="M4:M7"/>
    <mergeCell ref="N4:N7"/>
    <mergeCell ref="P1:P2"/>
    <mergeCell ref="M1:M2"/>
    <mergeCell ref="N1:N2"/>
    <mergeCell ref="Q1:Q2"/>
    <mergeCell ref="O1:O2"/>
    <mergeCell ref="K1:K2"/>
    <mergeCell ref="I13:I15"/>
    <mergeCell ref="G4:G7"/>
    <mergeCell ref="H4:H7"/>
    <mergeCell ref="I4:I7"/>
    <mergeCell ref="G13:G15"/>
    <mergeCell ref="H8:H12"/>
    <mergeCell ref="H13:H15"/>
    <mergeCell ref="I8:I12"/>
    <mergeCell ref="G8:G12"/>
    <mergeCell ref="C13:C15"/>
    <mergeCell ref="A67:A70"/>
    <mergeCell ref="B67:B70"/>
    <mergeCell ref="E16:E19"/>
    <mergeCell ref="C26:C30"/>
    <mergeCell ref="A16:A19"/>
    <mergeCell ref="B16:B19"/>
    <mergeCell ref="A26:A30"/>
    <mergeCell ref="C20:C25"/>
    <mergeCell ref="D26:D30"/>
    <mergeCell ref="A13:A15"/>
    <mergeCell ref="B26:B30"/>
    <mergeCell ref="B13:B15"/>
    <mergeCell ref="E71:E74"/>
    <mergeCell ref="F71:F74"/>
    <mergeCell ref="D20:D25"/>
    <mergeCell ref="E20:E25"/>
    <mergeCell ref="F54:F58"/>
    <mergeCell ref="E31:E32"/>
    <mergeCell ref="E33:E36"/>
    <mergeCell ref="A54:A58"/>
    <mergeCell ref="B54:B58"/>
    <mergeCell ref="D16:D19"/>
    <mergeCell ref="C54:C58"/>
    <mergeCell ref="D54:D58"/>
    <mergeCell ref="E54:E58"/>
    <mergeCell ref="B50:B53"/>
    <mergeCell ref="A20:A25"/>
    <mergeCell ref="B20:B25"/>
    <mergeCell ref="E26:E30"/>
    <mergeCell ref="A40:A44"/>
    <mergeCell ref="F13:F15"/>
    <mergeCell ref="D33:D36"/>
    <mergeCell ref="F40:F44"/>
    <mergeCell ref="F50:F53"/>
    <mergeCell ref="D50:D53"/>
    <mergeCell ref="E50:E53"/>
    <mergeCell ref="C16:C19"/>
    <mergeCell ref="D13:D15"/>
    <mergeCell ref="E13:E15"/>
    <mergeCell ref="E75:E78"/>
    <mergeCell ref="C75:C78"/>
    <mergeCell ref="D75:D78"/>
    <mergeCell ref="A50:A53"/>
    <mergeCell ref="A45:A49"/>
    <mergeCell ref="D45:D49"/>
    <mergeCell ref="A63:A66"/>
    <mergeCell ref="B63:B66"/>
    <mergeCell ref="A59:A62"/>
    <mergeCell ref="B59:B62"/>
    <mergeCell ref="E84:E87"/>
    <mergeCell ref="A71:A74"/>
    <mergeCell ref="B71:B74"/>
    <mergeCell ref="C71:C74"/>
    <mergeCell ref="D71:D74"/>
    <mergeCell ref="D79:D83"/>
    <mergeCell ref="D84:D87"/>
    <mergeCell ref="A84:A87"/>
    <mergeCell ref="A75:A78"/>
    <mergeCell ref="E79:E83"/>
    <mergeCell ref="A91:A95"/>
    <mergeCell ref="B91:B95"/>
    <mergeCell ref="C91:C95"/>
    <mergeCell ref="B79:B83"/>
    <mergeCell ref="C79:C83"/>
    <mergeCell ref="B84:B87"/>
    <mergeCell ref="C84:C87"/>
    <mergeCell ref="A88:A90"/>
    <mergeCell ref="B88:B90"/>
    <mergeCell ref="A79:A83"/>
    <mergeCell ref="N142:N145"/>
    <mergeCell ref="I146:I149"/>
    <mergeCell ref="H150:H154"/>
    <mergeCell ref="B75:B78"/>
    <mergeCell ref="F75:F78"/>
    <mergeCell ref="N88:N90"/>
    <mergeCell ref="I106:I109"/>
    <mergeCell ref="M106:M109"/>
    <mergeCell ref="G106:G109"/>
    <mergeCell ref="H106:H109"/>
    <mergeCell ref="N84:N87"/>
    <mergeCell ref="I84:I87"/>
    <mergeCell ref="M88:M90"/>
    <mergeCell ref="M84:M87"/>
    <mergeCell ref="N96:N100"/>
    <mergeCell ref="H96:H100"/>
    <mergeCell ref="I96:I100"/>
    <mergeCell ref="I88:I90"/>
    <mergeCell ref="H84:H87"/>
    <mergeCell ref="H88:H90"/>
    <mergeCell ref="E96:E100"/>
    <mergeCell ref="D91:D95"/>
    <mergeCell ref="E91:E95"/>
    <mergeCell ref="I91:I95"/>
    <mergeCell ref="C88:C90"/>
    <mergeCell ref="D88:D90"/>
    <mergeCell ref="E88:E90"/>
    <mergeCell ref="F91:F95"/>
    <mergeCell ref="F88:F90"/>
    <mergeCell ref="G88:G90"/>
    <mergeCell ref="M150:M154"/>
    <mergeCell ref="I115:I119"/>
    <mergeCell ref="M115:M119"/>
    <mergeCell ref="C115:C119"/>
    <mergeCell ref="D115:D119"/>
    <mergeCell ref="H115:H119"/>
    <mergeCell ref="F124:F127"/>
    <mergeCell ref="E124:E127"/>
    <mergeCell ref="I120:I123"/>
    <mergeCell ref="G124:G127"/>
    <mergeCell ref="M120:M123"/>
    <mergeCell ref="A120:A123"/>
    <mergeCell ref="F96:F100"/>
    <mergeCell ref="B120:B123"/>
    <mergeCell ref="C120:C123"/>
    <mergeCell ref="D120:D123"/>
    <mergeCell ref="A96:A100"/>
    <mergeCell ref="B96:B100"/>
    <mergeCell ref="C96:C100"/>
    <mergeCell ref="C110:C114"/>
    <mergeCell ref="A101:A105"/>
    <mergeCell ref="B101:B105"/>
    <mergeCell ref="E106:E109"/>
    <mergeCell ref="A106:A109"/>
    <mergeCell ref="C101:C105"/>
    <mergeCell ref="H124:H127"/>
    <mergeCell ref="E115:E119"/>
    <mergeCell ref="F115:F119"/>
    <mergeCell ref="G115:G119"/>
    <mergeCell ref="A115:A119"/>
    <mergeCell ref="B115:B119"/>
    <mergeCell ref="A110:A114"/>
    <mergeCell ref="E120:E123"/>
    <mergeCell ref="F106:F109"/>
    <mergeCell ref="C106:C109"/>
    <mergeCell ref="D106:D109"/>
    <mergeCell ref="B106:B109"/>
    <mergeCell ref="B110:B114"/>
    <mergeCell ref="I150:I154"/>
    <mergeCell ref="D101:D105"/>
    <mergeCell ref="E101:E105"/>
    <mergeCell ref="F101:F105"/>
    <mergeCell ref="G101:G105"/>
    <mergeCell ref="H101:H105"/>
    <mergeCell ref="I110:I114"/>
    <mergeCell ref="G128:G132"/>
    <mergeCell ref="H128:H132"/>
    <mergeCell ref="D150:D154"/>
    <mergeCell ref="G120:G123"/>
    <mergeCell ref="H120:H123"/>
    <mergeCell ref="N91:N95"/>
    <mergeCell ref="I101:I105"/>
    <mergeCell ref="M101:M105"/>
    <mergeCell ref="M91:M95"/>
    <mergeCell ref="M96:M100"/>
    <mergeCell ref="G146:G149"/>
    <mergeCell ref="F137:F141"/>
    <mergeCell ref="N101:N105"/>
    <mergeCell ref="D96:D100"/>
    <mergeCell ref="B133:B136"/>
    <mergeCell ref="D133:D136"/>
    <mergeCell ref="G96:G100"/>
    <mergeCell ref="N115:N116"/>
    <mergeCell ref="F133:F136"/>
    <mergeCell ref="D128:D132"/>
    <mergeCell ref="E128:E132"/>
    <mergeCell ref="F120:F123"/>
    <mergeCell ref="A150:A154"/>
    <mergeCell ref="B128:B132"/>
    <mergeCell ref="A133:A136"/>
    <mergeCell ref="C137:C141"/>
    <mergeCell ref="C133:C136"/>
    <mergeCell ref="A142:A145"/>
    <mergeCell ref="A137:A141"/>
    <mergeCell ref="A146:A149"/>
    <mergeCell ref="B146:B149"/>
    <mergeCell ref="F146:F149"/>
    <mergeCell ref="B150:B154"/>
    <mergeCell ref="C128:C132"/>
    <mergeCell ref="D137:D141"/>
    <mergeCell ref="C146:C149"/>
    <mergeCell ref="D146:D149"/>
    <mergeCell ref="D142:D145"/>
    <mergeCell ref="B142:B145"/>
    <mergeCell ref="C142:C145"/>
    <mergeCell ref="B137:B141"/>
    <mergeCell ref="E137:E141"/>
    <mergeCell ref="E133:E136"/>
    <mergeCell ref="A124:A127"/>
    <mergeCell ref="B124:B127"/>
    <mergeCell ref="A128:A132"/>
    <mergeCell ref="D124:D127"/>
    <mergeCell ref="C124:C127"/>
  </mergeCells>
  <phoneticPr fontId="1" type="noConversion"/>
  <pageMargins left="0.75" right="0.75" top="1" bottom="1" header="0" footer="0"/>
  <headerFooter alignWithMargins="0"/>
  <legacyDrawing r:id="rId1"/>
</worksheet>
</file>

<file path=xl/worksheets/sheet3.xml><?xml version="1.0" encoding="utf-8"?>
<worksheet xmlns="http://schemas.openxmlformats.org/spreadsheetml/2006/main" xmlns:r="http://schemas.openxmlformats.org/officeDocument/2006/relationships">
  <dimension ref="A1:T229"/>
  <sheetViews>
    <sheetView topLeftCell="L1" zoomScale="90" zoomScaleNormal="90" workbookViewId="0">
      <selection activeCell="V8" sqref="V8"/>
    </sheetView>
  </sheetViews>
  <sheetFormatPr defaultRowHeight="12.75"/>
  <cols>
    <col min="1" max="1" width="24.28515625" style="155" customWidth="1"/>
    <col min="2" max="2" width="25" style="155" customWidth="1"/>
    <col min="3" max="3" width="23.140625" style="155" customWidth="1"/>
    <col min="4" max="4" width="26" style="155" customWidth="1"/>
    <col min="5" max="7" width="9.140625" style="155"/>
    <col min="8" max="8" width="24.28515625" style="155" customWidth="1"/>
    <col min="9" max="9" width="9.140625" style="155"/>
    <col min="10" max="10" width="7.28515625" style="155" customWidth="1"/>
    <col min="11" max="11" width="32.28515625" style="155" customWidth="1"/>
    <col min="12" max="12" width="7.5703125" style="155" customWidth="1"/>
    <col min="13" max="13" width="19.7109375" style="155" customWidth="1"/>
    <col min="14" max="15" width="9.140625" style="155"/>
    <col min="16" max="16" width="7.5703125" style="155" customWidth="1"/>
    <col min="17" max="17" width="8.28515625" style="155" customWidth="1"/>
    <col min="18" max="18" width="9.140625" style="155"/>
    <col min="19" max="19" width="0" style="155" hidden="1" customWidth="1"/>
    <col min="20" max="20" width="16" style="155" customWidth="1"/>
    <col min="21" max="21" width="14.5703125" style="155" customWidth="1"/>
    <col min="22" max="16384" width="9.140625" style="155"/>
  </cols>
  <sheetData>
    <row r="1" spans="1:20" s="5" customFormat="1" ht="12" customHeight="1" thickTop="1">
      <c r="A1" s="366" t="s">
        <v>925</v>
      </c>
      <c r="B1" s="262" t="s">
        <v>926</v>
      </c>
      <c r="C1" s="262" t="s">
        <v>958</v>
      </c>
      <c r="D1" s="262" t="s">
        <v>923</v>
      </c>
      <c r="E1" s="262" t="s">
        <v>924</v>
      </c>
      <c r="F1" s="262" t="s">
        <v>962</v>
      </c>
      <c r="G1" s="262" t="s">
        <v>963</v>
      </c>
      <c r="H1" s="262" t="s">
        <v>922</v>
      </c>
      <c r="I1" s="262" t="s">
        <v>964</v>
      </c>
      <c r="J1" s="262" t="s">
        <v>965</v>
      </c>
      <c r="K1" s="262" t="s">
        <v>956</v>
      </c>
      <c r="L1" s="262" t="s">
        <v>957</v>
      </c>
      <c r="M1" s="262" t="s">
        <v>966</v>
      </c>
      <c r="N1" s="262" t="s">
        <v>927</v>
      </c>
      <c r="O1" s="368" t="s">
        <v>928</v>
      </c>
      <c r="P1" s="289" t="s">
        <v>929</v>
      </c>
      <c r="Q1" s="262" t="s">
        <v>921</v>
      </c>
      <c r="R1" s="291" t="s">
        <v>930</v>
      </c>
    </row>
    <row r="2" spans="1:20" s="5" customFormat="1" ht="12" customHeight="1" thickBot="1">
      <c r="A2" s="367"/>
      <c r="B2" s="259"/>
      <c r="C2" s="253"/>
      <c r="D2" s="253"/>
      <c r="E2" s="259"/>
      <c r="F2" s="322"/>
      <c r="G2" s="263"/>
      <c r="H2" s="253"/>
      <c r="I2" s="263"/>
      <c r="J2" s="263"/>
      <c r="K2" s="253"/>
      <c r="L2" s="322"/>
      <c r="M2" s="263"/>
      <c r="N2" s="322"/>
      <c r="O2" s="329"/>
      <c r="P2" s="290"/>
      <c r="Q2" s="253"/>
      <c r="R2" s="292"/>
    </row>
    <row r="3" spans="1:20" s="11" customFormat="1" ht="98.25" customHeight="1" thickTop="1" thickBot="1">
      <c r="A3" s="21" t="s">
        <v>967</v>
      </c>
      <c r="B3" s="22" t="s">
        <v>968</v>
      </c>
      <c r="C3" s="22" t="s">
        <v>969</v>
      </c>
      <c r="D3" s="22" t="s">
        <v>970</v>
      </c>
      <c r="E3" s="124" t="s">
        <v>971</v>
      </c>
      <c r="F3" s="22" t="s">
        <v>972</v>
      </c>
      <c r="G3" s="108" t="s">
        <v>1006</v>
      </c>
      <c r="H3" s="22" t="s">
        <v>973</v>
      </c>
      <c r="I3" s="23">
        <v>1</v>
      </c>
      <c r="J3" s="97" t="s">
        <v>1008</v>
      </c>
      <c r="K3" s="25" t="s">
        <v>974</v>
      </c>
      <c r="L3" s="24" t="s">
        <v>975</v>
      </c>
      <c r="M3" s="22" t="s">
        <v>0</v>
      </c>
      <c r="N3" s="22" t="s">
        <v>0</v>
      </c>
      <c r="O3" s="26">
        <v>71000</v>
      </c>
      <c r="P3" s="136">
        <v>1</v>
      </c>
      <c r="Q3" s="27" t="s">
        <v>1</v>
      </c>
      <c r="R3" s="28">
        <v>9.3699999999999992</v>
      </c>
      <c r="S3" s="178"/>
      <c r="T3" s="178"/>
    </row>
    <row r="4" spans="1:20" s="11" customFormat="1" ht="12" customHeight="1" thickTop="1">
      <c r="A4" s="323" t="s">
        <v>967</v>
      </c>
      <c r="B4" s="252" t="s">
        <v>2</v>
      </c>
      <c r="C4" s="252" t="s">
        <v>3</v>
      </c>
      <c r="D4" s="252"/>
      <c r="E4" s="252" t="s">
        <v>971</v>
      </c>
      <c r="F4" s="295" t="s">
        <v>972</v>
      </c>
      <c r="G4" s="264" t="s">
        <v>4</v>
      </c>
      <c r="H4" s="252" t="s">
        <v>5</v>
      </c>
      <c r="I4" s="305">
        <v>2</v>
      </c>
      <c r="J4" s="33" t="s">
        <v>6</v>
      </c>
      <c r="K4" s="29" t="s">
        <v>7</v>
      </c>
      <c r="L4" s="15" t="s">
        <v>6</v>
      </c>
      <c r="M4" s="252" t="s">
        <v>8</v>
      </c>
      <c r="N4" s="252"/>
      <c r="O4" s="30">
        <v>300</v>
      </c>
      <c r="P4" s="137">
        <v>1</v>
      </c>
      <c r="Q4" s="31" t="s">
        <v>9</v>
      </c>
      <c r="R4" s="32">
        <v>9.3699999999999992</v>
      </c>
      <c r="S4" s="178"/>
      <c r="T4" s="178"/>
    </row>
    <row r="5" spans="1:20" s="11" customFormat="1" ht="12" customHeight="1">
      <c r="A5" s="324"/>
      <c r="B5" s="253"/>
      <c r="C5" s="253"/>
      <c r="D5" s="253"/>
      <c r="E5" s="253"/>
      <c r="F5" s="296"/>
      <c r="G5" s="265"/>
      <c r="H5" s="253"/>
      <c r="I5" s="306"/>
      <c r="J5" s="17" t="s">
        <v>10</v>
      </c>
      <c r="K5" s="36" t="s">
        <v>11</v>
      </c>
      <c r="L5" s="16" t="s">
        <v>12</v>
      </c>
      <c r="M5" s="253"/>
      <c r="N5" s="253"/>
      <c r="O5" s="37">
        <v>300</v>
      </c>
      <c r="P5" s="138">
        <v>1</v>
      </c>
      <c r="Q5" s="38" t="s">
        <v>9</v>
      </c>
      <c r="R5" s="39">
        <v>9.3699999999999992</v>
      </c>
      <c r="S5" s="178"/>
      <c r="T5" s="178"/>
    </row>
    <row r="6" spans="1:20" s="11" customFormat="1" ht="12" customHeight="1">
      <c r="A6" s="324"/>
      <c r="B6" s="253"/>
      <c r="C6" s="253"/>
      <c r="D6" s="253"/>
      <c r="E6" s="253"/>
      <c r="F6" s="296"/>
      <c r="G6" s="265"/>
      <c r="H6" s="253"/>
      <c r="I6" s="307"/>
      <c r="J6" s="17" t="s">
        <v>13</v>
      </c>
      <c r="K6" s="43" t="s">
        <v>14</v>
      </c>
      <c r="L6" s="16" t="s">
        <v>15</v>
      </c>
      <c r="M6" s="253"/>
      <c r="N6" s="253"/>
      <c r="O6" s="37">
        <v>300</v>
      </c>
      <c r="P6" s="139">
        <v>1</v>
      </c>
      <c r="Q6" s="38" t="s">
        <v>9</v>
      </c>
      <c r="R6" s="40">
        <v>9.3699999999999992</v>
      </c>
      <c r="S6" s="178"/>
      <c r="T6" s="178"/>
    </row>
    <row r="7" spans="1:20" s="11" customFormat="1" ht="12" customHeight="1" thickBot="1">
      <c r="A7" s="324"/>
      <c r="B7" s="253"/>
      <c r="C7" s="253"/>
      <c r="D7" s="253"/>
      <c r="E7" s="253"/>
      <c r="F7" s="296"/>
      <c r="G7" s="265"/>
      <c r="H7" s="259"/>
      <c r="I7" s="307"/>
      <c r="J7" s="68" t="s">
        <v>16</v>
      </c>
      <c r="K7" s="45" t="s">
        <v>17</v>
      </c>
      <c r="L7" s="44" t="s">
        <v>18</v>
      </c>
      <c r="M7" s="301"/>
      <c r="N7" s="259"/>
      <c r="O7" s="46">
        <v>150</v>
      </c>
      <c r="P7" s="140">
        <v>1</v>
      </c>
      <c r="Q7" s="38" t="s">
        <v>9</v>
      </c>
      <c r="R7" s="42">
        <v>9.3699999999999992</v>
      </c>
      <c r="S7" s="178"/>
      <c r="T7" s="178"/>
    </row>
    <row r="8" spans="1:20" s="11" customFormat="1" ht="12" customHeight="1" thickTop="1">
      <c r="A8" s="323" t="s">
        <v>967</v>
      </c>
      <c r="B8" s="252" t="s">
        <v>19</v>
      </c>
      <c r="C8" s="252" t="s">
        <v>20</v>
      </c>
      <c r="D8" s="252" t="s">
        <v>970</v>
      </c>
      <c r="E8" s="252" t="s">
        <v>971</v>
      </c>
      <c r="F8" s="295" t="s">
        <v>972</v>
      </c>
      <c r="G8" s="264" t="s">
        <v>21</v>
      </c>
      <c r="H8" s="252" t="s">
        <v>22</v>
      </c>
      <c r="I8" s="305">
        <v>2</v>
      </c>
      <c r="J8" s="81" t="s">
        <v>23</v>
      </c>
      <c r="K8" s="50" t="s">
        <v>7</v>
      </c>
      <c r="L8" s="49" t="s">
        <v>6</v>
      </c>
      <c r="M8" s="252" t="s">
        <v>24</v>
      </c>
      <c r="N8" s="252"/>
      <c r="O8" s="30">
        <v>59831</v>
      </c>
      <c r="P8" s="137">
        <v>1</v>
      </c>
      <c r="Q8" s="52" t="s">
        <v>9</v>
      </c>
      <c r="R8" s="32">
        <v>9.3699999999999992</v>
      </c>
      <c r="S8" s="178"/>
      <c r="T8" s="178"/>
    </row>
    <row r="9" spans="1:20" s="11" customFormat="1" ht="12" customHeight="1">
      <c r="A9" s="324"/>
      <c r="B9" s="253"/>
      <c r="C9" s="253"/>
      <c r="D9" s="253"/>
      <c r="E9" s="253"/>
      <c r="F9" s="296"/>
      <c r="G9" s="265"/>
      <c r="H9" s="253"/>
      <c r="I9" s="307"/>
      <c r="J9" s="19" t="s">
        <v>25</v>
      </c>
      <c r="K9" s="55" t="s">
        <v>26</v>
      </c>
      <c r="L9" s="54" t="s">
        <v>12</v>
      </c>
      <c r="M9" s="253"/>
      <c r="N9" s="253"/>
      <c r="O9" s="46">
        <v>59831</v>
      </c>
      <c r="P9" s="138">
        <v>1</v>
      </c>
      <c r="Q9" s="38" t="s">
        <v>9</v>
      </c>
      <c r="R9" s="39">
        <v>9.3699999999999992</v>
      </c>
      <c r="S9" s="178"/>
      <c r="T9" s="178"/>
    </row>
    <row r="10" spans="1:20" s="11" customFormat="1" ht="12" customHeight="1" thickBot="1">
      <c r="A10" s="324"/>
      <c r="B10" s="253"/>
      <c r="C10" s="253"/>
      <c r="D10" s="253"/>
      <c r="E10" s="253"/>
      <c r="F10" s="296"/>
      <c r="G10" s="265"/>
      <c r="H10" s="253"/>
      <c r="I10" s="307"/>
      <c r="J10" s="68" t="s">
        <v>27</v>
      </c>
      <c r="K10" s="56" t="s">
        <v>28</v>
      </c>
      <c r="L10" s="44" t="s">
        <v>15</v>
      </c>
      <c r="M10" s="301"/>
      <c r="N10" s="259"/>
      <c r="O10" s="104">
        <v>59831</v>
      </c>
      <c r="P10" s="140">
        <v>1</v>
      </c>
      <c r="Q10" s="38" t="s">
        <v>9</v>
      </c>
      <c r="R10" s="42">
        <v>9.3699999999999992</v>
      </c>
      <c r="S10" s="178"/>
      <c r="T10" s="178"/>
    </row>
    <row r="11" spans="1:20" s="11" customFormat="1" ht="12" customHeight="1" thickTop="1">
      <c r="A11" s="323" t="s">
        <v>967</v>
      </c>
      <c r="B11" s="252" t="s">
        <v>29</v>
      </c>
      <c r="C11" s="252" t="s">
        <v>30</v>
      </c>
      <c r="D11" s="252" t="s">
        <v>31</v>
      </c>
      <c r="E11" s="252" t="s">
        <v>971</v>
      </c>
      <c r="F11" s="295" t="s">
        <v>972</v>
      </c>
      <c r="G11" s="264" t="s">
        <v>32</v>
      </c>
      <c r="H11" s="252" t="s">
        <v>33</v>
      </c>
      <c r="I11" s="286">
        <v>3</v>
      </c>
      <c r="J11" s="18" t="s">
        <v>34</v>
      </c>
      <c r="K11" s="61" t="s">
        <v>7</v>
      </c>
      <c r="L11" s="18" t="s">
        <v>23</v>
      </c>
      <c r="M11" s="252" t="s">
        <v>35</v>
      </c>
      <c r="N11" s="309" t="s">
        <v>36</v>
      </c>
      <c r="O11" s="51">
        <v>475.92</v>
      </c>
      <c r="P11" s="141">
        <v>1</v>
      </c>
      <c r="Q11" s="52" t="s">
        <v>9</v>
      </c>
      <c r="R11" s="34">
        <v>9.3699999999999992</v>
      </c>
      <c r="S11" s="178"/>
      <c r="T11" s="178"/>
    </row>
    <row r="12" spans="1:20" s="11" customFormat="1" ht="12" customHeight="1">
      <c r="A12" s="324"/>
      <c r="B12" s="253"/>
      <c r="C12" s="253"/>
      <c r="D12" s="253"/>
      <c r="E12" s="253"/>
      <c r="F12" s="296"/>
      <c r="G12" s="265"/>
      <c r="H12" s="253"/>
      <c r="I12" s="287"/>
      <c r="J12" s="20" t="s">
        <v>38</v>
      </c>
      <c r="K12" s="66" t="s">
        <v>39</v>
      </c>
      <c r="L12" s="20" t="s">
        <v>40</v>
      </c>
      <c r="M12" s="253"/>
      <c r="N12" s="310"/>
      <c r="O12" s="109">
        <v>475.92</v>
      </c>
      <c r="P12" s="142">
        <v>1</v>
      </c>
      <c r="Q12" s="110" t="s">
        <v>37</v>
      </c>
      <c r="R12" s="78">
        <v>9.3699999999999992</v>
      </c>
      <c r="S12" s="178"/>
      <c r="T12" s="178"/>
    </row>
    <row r="13" spans="1:20" s="11" customFormat="1" ht="12" customHeight="1">
      <c r="A13" s="324"/>
      <c r="B13" s="253"/>
      <c r="C13" s="253"/>
      <c r="D13" s="253"/>
      <c r="E13" s="253"/>
      <c r="F13" s="296"/>
      <c r="G13" s="265"/>
      <c r="H13" s="253"/>
      <c r="I13" s="287"/>
      <c r="J13" s="17" t="s">
        <v>41</v>
      </c>
      <c r="K13" s="62" t="s">
        <v>42</v>
      </c>
      <c r="L13" s="17" t="s">
        <v>43</v>
      </c>
      <c r="M13" s="253"/>
      <c r="N13" s="310"/>
      <c r="O13" s="109">
        <v>475.92</v>
      </c>
      <c r="P13" s="139">
        <v>1</v>
      </c>
      <c r="Q13" s="38" t="s">
        <v>37</v>
      </c>
      <c r="R13" s="40">
        <v>9.3699999999999992</v>
      </c>
      <c r="S13" s="178"/>
      <c r="T13" s="178"/>
    </row>
    <row r="14" spans="1:20" s="11" customFormat="1" ht="23.25" customHeight="1" thickBot="1">
      <c r="A14" s="325"/>
      <c r="B14" s="259"/>
      <c r="C14" s="259"/>
      <c r="D14" s="259"/>
      <c r="E14" s="365"/>
      <c r="F14" s="359"/>
      <c r="G14" s="265"/>
      <c r="H14" s="259"/>
      <c r="I14" s="287"/>
      <c r="J14" s="63" t="s">
        <v>44</v>
      </c>
      <c r="K14" s="64" t="s">
        <v>45</v>
      </c>
      <c r="L14" s="63" t="s">
        <v>46</v>
      </c>
      <c r="M14" s="259"/>
      <c r="N14" s="311"/>
      <c r="O14" s="109">
        <v>475.92</v>
      </c>
      <c r="P14" s="143">
        <v>1</v>
      </c>
      <c r="Q14" s="38" t="s">
        <v>37</v>
      </c>
      <c r="R14" s="65">
        <v>9.3699999999999992</v>
      </c>
      <c r="S14" s="178"/>
      <c r="T14" s="178"/>
    </row>
    <row r="15" spans="1:20" s="11" customFormat="1" ht="12" customHeight="1" thickTop="1">
      <c r="A15" s="293" t="s">
        <v>967</v>
      </c>
      <c r="B15" s="299" t="s">
        <v>47</v>
      </c>
      <c r="C15" s="299" t="s">
        <v>48</v>
      </c>
      <c r="D15" s="299"/>
      <c r="E15" s="255" t="s">
        <v>971</v>
      </c>
      <c r="F15" s="255" t="s">
        <v>972</v>
      </c>
      <c r="G15" s="254" t="s">
        <v>49</v>
      </c>
      <c r="H15" s="299" t="s">
        <v>50</v>
      </c>
      <c r="I15" s="305">
        <v>3</v>
      </c>
      <c r="J15" s="58" t="s">
        <v>51</v>
      </c>
      <c r="K15" s="59" t="s">
        <v>7</v>
      </c>
      <c r="L15" s="58" t="s">
        <v>23</v>
      </c>
      <c r="M15" s="252" t="s">
        <v>52</v>
      </c>
      <c r="N15" s="309"/>
      <c r="O15" s="35">
        <v>7216</v>
      </c>
      <c r="P15" s="144">
        <v>1</v>
      </c>
      <c r="Q15" s="31" t="s">
        <v>9</v>
      </c>
      <c r="R15" s="53">
        <v>9.3699999999999992</v>
      </c>
      <c r="S15" s="178"/>
      <c r="T15" s="178"/>
    </row>
    <row r="16" spans="1:20" s="11" customFormat="1" ht="12" customHeight="1">
      <c r="A16" s="317"/>
      <c r="B16" s="301"/>
      <c r="C16" s="301"/>
      <c r="D16" s="301"/>
      <c r="E16" s="255"/>
      <c r="F16" s="255"/>
      <c r="G16" s="255"/>
      <c r="H16" s="301"/>
      <c r="I16" s="306"/>
      <c r="J16" s="17" t="s">
        <v>53</v>
      </c>
      <c r="K16" s="62" t="s">
        <v>54</v>
      </c>
      <c r="L16" s="17" t="s">
        <v>40</v>
      </c>
      <c r="M16" s="253"/>
      <c r="N16" s="310"/>
      <c r="O16" s="41">
        <v>7216</v>
      </c>
      <c r="P16" s="139">
        <v>1</v>
      </c>
      <c r="Q16" s="38" t="s">
        <v>1</v>
      </c>
      <c r="R16" s="40">
        <v>9.3699999999999992</v>
      </c>
      <c r="S16" s="178"/>
      <c r="T16" s="178"/>
    </row>
    <row r="17" spans="1:20" s="11" customFormat="1" ht="12" customHeight="1">
      <c r="A17" s="294"/>
      <c r="B17" s="301"/>
      <c r="C17" s="301"/>
      <c r="D17" s="301"/>
      <c r="E17" s="256"/>
      <c r="F17" s="256"/>
      <c r="G17" s="256"/>
      <c r="H17" s="301"/>
      <c r="I17" s="306"/>
      <c r="J17" s="20" t="s">
        <v>55</v>
      </c>
      <c r="K17" s="66" t="s">
        <v>56</v>
      </c>
      <c r="L17" s="20" t="s">
        <v>43</v>
      </c>
      <c r="M17" s="253"/>
      <c r="N17" s="310"/>
      <c r="O17" s="41">
        <v>7216</v>
      </c>
      <c r="P17" s="139">
        <v>1</v>
      </c>
      <c r="Q17" s="38" t="s">
        <v>1</v>
      </c>
      <c r="R17" s="40">
        <v>9.3699999999999992</v>
      </c>
      <c r="S17" s="178"/>
      <c r="T17" s="178"/>
    </row>
    <row r="18" spans="1:20" s="11" customFormat="1" ht="12" customHeight="1" thickBot="1">
      <c r="A18" s="294"/>
      <c r="B18" s="301"/>
      <c r="C18" s="301"/>
      <c r="D18" s="301"/>
      <c r="E18" s="256"/>
      <c r="F18" s="256"/>
      <c r="G18" s="256"/>
      <c r="H18" s="301"/>
      <c r="I18" s="306"/>
      <c r="J18" s="63" t="s">
        <v>57</v>
      </c>
      <c r="K18" s="67" t="s">
        <v>58</v>
      </c>
      <c r="L18" s="63" t="s">
        <v>46</v>
      </c>
      <c r="M18" s="259"/>
      <c r="N18" s="311"/>
      <c r="O18" s="57">
        <v>7216</v>
      </c>
      <c r="P18" s="143">
        <v>1</v>
      </c>
      <c r="Q18" s="38" t="s">
        <v>1</v>
      </c>
      <c r="R18" s="65">
        <v>9.3699999999999992</v>
      </c>
      <c r="S18" s="178"/>
      <c r="T18" s="178"/>
    </row>
    <row r="19" spans="1:20" s="11" customFormat="1" ht="12" customHeight="1" thickTop="1">
      <c r="A19" s="293" t="s">
        <v>967</v>
      </c>
      <c r="B19" s="299"/>
      <c r="C19" s="299" t="s">
        <v>59</v>
      </c>
      <c r="D19" s="299"/>
      <c r="E19" s="254" t="s">
        <v>971</v>
      </c>
      <c r="F19" s="254" t="s">
        <v>972</v>
      </c>
      <c r="G19" s="254" t="s">
        <v>60</v>
      </c>
      <c r="H19" s="299" t="s">
        <v>61</v>
      </c>
      <c r="I19" s="305">
        <v>6</v>
      </c>
      <c r="J19" s="58" t="s">
        <v>62</v>
      </c>
      <c r="K19" s="59" t="s">
        <v>7</v>
      </c>
      <c r="L19" s="58" t="s">
        <v>62</v>
      </c>
      <c r="M19" s="252" t="s">
        <v>63</v>
      </c>
      <c r="N19" s="309"/>
      <c r="O19" s="51">
        <v>100</v>
      </c>
      <c r="P19" s="144">
        <v>1</v>
      </c>
      <c r="Q19" s="31" t="s">
        <v>9</v>
      </c>
      <c r="R19" s="53">
        <v>9.3699999999999992</v>
      </c>
      <c r="S19" s="178"/>
      <c r="T19" s="178"/>
    </row>
    <row r="20" spans="1:20" s="11" customFormat="1" ht="12" customHeight="1">
      <c r="A20" s="294"/>
      <c r="B20" s="301"/>
      <c r="C20" s="301"/>
      <c r="D20" s="301"/>
      <c r="E20" s="256"/>
      <c r="F20" s="256"/>
      <c r="G20" s="256"/>
      <c r="H20" s="301"/>
      <c r="I20" s="306"/>
      <c r="J20" s="68" t="s">
        <v>64</v>
      </c>
      <c r="K20" s="64" t="s">
        <v>65</v>
      </c>
      <c r="L20" s="68" t="s">
        <v>66</v>
      </c>
      <c r="M20" s="253"/>
      <c r="N20" s="310"/>
      <c r="O20" s="37">
        <v>100</v>
      </c>
      <c r="P20" s="139">
        <v>1</v>
      </c>
      <c r="Q20" s="38" t="s">
        <v>9</v>
      </c>
      <c r="R20" s="40">
        <v>9.3699999999999992</v>
      </c>
      <c r="S20" s="178"/>
      <c r="T20" s="178"/>
    </row>
    <row r="21" spans="1:20" s="11" customFormat="1" ht="12" customHeight="1" thickBot="1">
      <c r="A21" s="294"/>
      <c r="B21" s="301"/>
      <c r="C21" s="301"/>
      <c r="D21" s="301"/>
      <c r="E21" s="256"/>
      <c r="F21" s="256"/>
      <c r="G21" s="256"/>
      <c r="H21" s="301"/>
      <c r="I21" s="306"/>
      <c r="J21" s="68" t="s">
        <v>67</v>
      </c>
      <c r="K21" s="67" t="s">
        <v>68</v>
      </c>
      <c r="L21" s="68" t="s">
        <v>69</v>
      </c>
      <c r="M21" s="301"/>
      <c r="N21" s="311"/>
      <c r="O21" s="46">
        <v>100</v>
      </c>
      <c r="P21" s="140">
        <v>1</v>
      </c>
      <c r="Q21" s="38" t="s">
        <v>9</v>
      </c>
      <c r="R21" s="42">
        <v>9.3699999999999992</v>
      </c>
      <c r="S21" s="178"/>
      <c r="T21" s="178"/>
    </row>
    <row r="22" spans="1:20" s="11" customFormat="1" ht="12" customHeight="1" thickTop="1">
      <c r="A22" s="293" t="s">
        <v>967</v>
      </c>
      <c r="B22" s="297"/>
      <c r="C22" s="299" t="s">
        <v>59</v>
      </c>
      <c r="D22" s="252"/>
      <c r="E22" s="257" t="s">
        <v>971</v>
      </c>
      <c r="F22" s="257" t="s">
        <v>972</v>
      </c>
      <c r="G22" s="257" t="s">
        <v>70</v>
      </c>
      <c r="H22" s="252" t="s">
        <v>71</v>
      </c>
      <c r="I22" s="286">
        <v>6</v>
      </c>
      <c r="J22" s="58" t="s">
        <v>72</v>
      </c>
      <c r="K22" s="69" t="s">
        <v>7</v>
      </c>
      <c r="L22" s="58" t="s">
        <v>62</v>
      </c>
      <c r="M22" s="252" t="s">
        <v>73</v>
      </c>
      <c r="N22" s="309"/>
      <c r="O22" s="30">
        <v>152.541</v>
      </c>
      <c r="P22" s="144">
        <v>1</v>
      </c>
      <c r="Q22" s="31" t="s">
        <v>9</v>
      </c>
      <c r="R22" s="53">
        <v>9.3699999999999992</v>
      </c>
      <c r="S22" s="178"/>
      <c r="T22" s="178"/>
    </row>
    <row r="23" spans="1:20" s="11" customFormat="1" ht="12" customHeight="1">
      <c r="A23" s="294"/>
      <c r="B23" s="298"/>
      <c r="C23" s="301"/>
      <c r="D23" s="253"/>
      <c r="E23" s="258"/>
      <c r="F23" s="258"/>
      <c r="G23" s="258"/>
      <c r="H23" s="253"/>
      <c r="I23" s="287"/>
      <c r="J23" s="17" t="s">
        <v>74</v>
      </c>
      <c r="K23" s="131" t="s">
        <v>75</v>
      </c>
      <c r="L23" s="19" t="s">
        <v>76</v>
      </c>
      <c r="M23" s="253"/>
      <c r="N23" s="310"/>
      <c r="O23" s="37">
        <v>152.541</v>
      </c>
      <c r="P23" s="138">
        <v>1</v>
      </c>
      <c r="Q23" s="38" t="s">
        <v>9</v>
      </c>
      <c r="R23" s="39">
        <v>9.3699999999999992</v>
      </c>
      <c r="S23" s="178"/>
      <c r="T23" s="178"/>
    </row>
    <row r="24" spans="1:20" s="11" customFormat="1" ht="12" customHeight="1">
      <c r="A24" s="294"/>
      <c r="B24" s="298"/>
      <c r="C24" s="301"/>
      <c r="D24" s="253"/>
      <c r="E24" s="258"/>
      <c r="F24" s="258"/>
      <c r="G24" s="258"/>
      <c r="H24" s="253"/>
      <c r="I24" s="287"/>
      <c r="J24" s="70" t="s">
        <v>77</v>
      </c>
      <c r="K24" s="129" t="s">
        <v>78</v>
      </c>
      <c r="L24" s="70" t="s">
        <v>67</v>
      </c>
      <c r="M24" s="253"/>
      <c r="N24" s="310"/>
      <c r="O24" s="37">
        <v>152.541</v>
      </c>
      <c r="P24" s="145">
        <v>1</v>
      </c>
      <c r="Q24" s="38" t="s">
        <v>9</v>
      </c>
      <c r="R24" s="71">
        <v>9.3699999999999992</v>
      </c>
      <c r="S24" s="178"/>
      <c r="T24" s="178"/>
    </row>
    <row r="25" spans="1:20" s="11" customFormat="1" ht="12" customHeight="1">
      <c r="A25" s="294"/>
      <c r="B25" s="298"/>
      <c r="C25" s="300"/>
      <c r="D25" s="253"/>
      <c r="E25" s="258"/>
      <c r="F25" s="258"/>
      <c r="G25" s="258"/>
      <c r="H25" s="253"/>
      <c r="I25" s="287"/>
      <c r="J25" s="70" t="s">
        <v>79</v>
      </c>
      <c r="K25" s="129" t="s">
        <v>80</v>
      </c>
      <c r="L25" s="70" t="s">
        <v>81</v>
      </c>
      <c r="M25" s="253"/>
      <c r="N25" s="310"/>
      <c r="O25" s="37">
        <v>152.541</v>
      </c>
      <c r="P25" s="145">
        <v>1</v>
      </c>
      <c r="Q25" s="38" t="s">
        <v>9</v>
      </c>
      <c r="R25" s="71">
        <v>9.3699999999999992</v>
      </c>
      <c r="S25" s="178"/>
      <c r="T25" s="178"/>
    </row>
    <row r="26" spans="1:20" s="11" customFormat="1" ht="12" customHeight="1" thickBot="1">
      <c r="A26" s="318"/>
      <c r="B26" s="333"/>
      <c r="C26" s="320"/>
      <c r="D26" s="259"/>
      <c r="E26" s="261"/>
      <c r="F26" s="261"/>
      <c r="G26" s="261"/>
      <c r="H26" s="259"/>
      <c r="I26" s="331"/>
      <c r="J26" s="72" t="s">
        <v>82</v>
      </c>
      <c r="K26" s="131" t="s">
        <v>83</v>
      </c>
      <c r="L26" s="72" t="s">
        <v>84</v>
      </c>
      <c r="M26" s="259"/>
      <c r="N26" s="311"/>
      <c r="O26" s="104">
        <v>152.541</v>
      </c>
      <c r="P26" s="146">
        <v>1</v>
      </c>
      <c r="Q26" s="38" t="s">
        <v>9</v>
      </c>
      <c r="R26" s="73">
        <v>9.3699999999999992</v>
      </c>
      <c r="S26" s="178"/>
      <c r="T26" s="178"/>
    </row>
    <row r="27" spans="1:20" s="11" customFormat="1" ht="12" customHeight="1" thickTop="1">
      <c r="A27" s="293" t="s">
        <v>967</v>
      </c>
      <c r="B27" s="299" t="s">
        <v>85</v>
      </c>
      <c r="C27" s="299" t="s">
        <v>86</v>
      </c>
      <c r="D27" s="299" t="s">
        <v>87</v>
      </c>
      <c r="E27" s="254" t="s">
        <v>971</v>
      </c>
      <c r="F27" s="254" t="s">
        <v>972</v>
      </c>
      <c r="G27" s="254" t="s">
        <v>1010</v>
      </c>
      <c r="H27" s="299" t="s">
        <v>88</v>
      </c>
      <c r="I27" s="305">
        <v>6</v>
      </c>
      <c r="J27" s="58" t="s">
        <v>1012</v>
      </c>
      <c r="K27" s="74" t="s">
        <v>7</v>
      </c>
      <c r="L27" s="58" t="s">
        <v>62</v>
      </c>
      <c r="M27" s="252" t="s">
        <v>90</v>
      </c>
      <c r="N27" s="309"/>
      <c r="O27" s="51">
        <v>1353.52</v>
      </c>
      <c r="P27" s="144">
        <v>1</v>
      </c>
      <c r="Q27" s="31" t="s">
        <v>9</v>
      </c>
      <c r="R27" s="53">
        <v>9.3699999999999992</v>
      </c>
      <c r="S27" s="178"/>
      <c r="T27" s="178"/>
    </row>
    <row r="28" spans="1:20" s="11" customFormat="1" ht="12" customHeight="1">
      <c r="A28" s="294"/>
      <c r="B28" s="301"/>
      <c r="C28" s="301"/>
      <c r="D28" s="301"/>
      <c r="E28" s="256"/>
      <c r="F28" s="256"/>
      <c r="G28" s="256"/>
      <c r="H28" s="301"/>
      <c r="I28" s="306"/>
      <c r="J28" s="17" t="s">
        <v>1013</v>
      </c>
      <c r="K28" s="55" t="s">
        <v>91</v>
      </c>
      <c r="L28" s="17" t="s">
        <v>92</v>
      </c>
      <c r="M28" s="253"/>
      <c r="N28" s="310"/>
      <c r="O28" s="37">
        <v>1353.52</v>
      </c>
      <c r="P28" s="138">
        <v>1</v>
      </c>
      <c r="Q28" s="38" t="s">
        <v>1</v>
      </c>
      <c r="R28" s="39">
        <v>9.3699999999999992</v>
      </c>
      <c r="S28" s="178"/>
      <c r="T28" s="178"/>
    </row>
    <row r="29" spans="1:20" s="11" customFormat="1" ht="12" customHeight="1">
      <c r="A29" s="294"/>
      <c r="B29" s="301"/>
      <c r="C29" s="301"/>
      <c r="D29" s="301"/>
      <c r="E29" s="256"/>
      <c r="F29" s="256"/>
      <c r="G29" s="256"/>
      <c r="H29" s="301"/>
      <c r="I29" s="306"/>
      <c r="J29" s="20" t="s">
        <v>1014</v>
      </c>
      <c r="K29" s="75" t="s">
        <v>93</v>
      </c>
      <c r="L29" s="20" t="s">
        <v>69</v>
      </c>
      <c r="M29" s="253"/>
      <c r="N29" s="310"/>
      <c r="O29" s="37">
        <v>1248.24</v>
      </c>
      <c r="P29" s="145">
        <v>1</v>
      </c>
      <c r="Q29" s="38" t="s">
        <v>1</v>
      </c>
      <c r="R29" s="71">
        <v>9.3699999999999992</v>
      </c>
      <c r="S29" s="178"/>
      <c r="T29" s="178"/>
    </row>
    <row r="30" spans="1:20" s="11" customFormat="1" ht="12" customHeight="1" thickBot="1">
      <c r="A30" s="294"/>
      <c r="B30" s="316"/>
      <c r="C30" s="300"/>
      <c r="D30" s="300"/>
      <c r="E30" s="256"/>
      <c r="F30" s="256"/>
      <c r="G30" s="256"/>
      <c r="H30" s="308"/>
      <c r="I30" s="307"/>
      <c r="J30" s="47" t="s">
        <v>1015</v>
      </c>
      <c r="K30" s="75" t="s">
        <v>853</v>
      </c>
      <c r="L30" s="47" t="s">
        <v>212</v>
      </c>
      <c r="M30" s="253"/>
      <c r="N30" s="311"/>
      <c r="O30" s="46">
        <v>105.28</v>
      </c>
      <c r="P30" s="149">
        <v>1</v>
      </c>
      <c r="Q30" s="38" t="s">
        <v>1</v>
      </c>
      <c r="R30" s="150">
        <v>9.3699999999999992</v>
      </c>
      <c r="S30" s="178"/>
      <c r="T30" s="178"/>
    </row>
    <row r="31" spans="1:20" s="11" customFormat="1" ht="12" customHeight="1" thickTop="1">
      <c r="A31" s="293" t="s">
        <v>967</v>
      </c>
      <c r="B31" s="299" t="s">
        <v>105</v>
      </c>
      <c r="C31" s="299" t="s">
        <v>106</v>
      </c>
      <c r="D31" s="299"/>
      <c r="E31" s="254" t="s">
        <v>971</v>
      </c>
      <c r="F31" s="254" t="s">
        <v>972</v>
      </c>
      <c r="G31" s="254" t="s">
        <v>1021</v>
      </c>
      <c r="H31" s="299" t="s">
        <v>107</v>
      </c>
      <c r="I31" s="305">
        <v>6</v>
      </c>
      <c r="J31" s="58" t="s">
        <v>1025</v>
      </c>
      <c r="K31" s="76" t="s">
        <v>7</v>
      </c>
      <c r="L31" s="58" t="s">
        <v>62</v>
      </c>
      <c r="M31" s="252" t="s">
        <v>109</v>
      </c>
      <c r="N31" s="302"/>
      <c r="O31" s="30">
        <v>57.645000000000003</v>
      </c>
      <c r="P31" s="144">
        <v>1</v>
      </c>
      <c r="Q31" s="31" t="s">
        <v>9</v>
      </c>
      <c r="R31" s="53">
        <v>9.3699999999999992</v>
      </c>
      <c r="S31" s="178"/>
      <c r="T31" s="178"/>
    </row>
    <row r="32" spans="1:20" s="11" customFormat="1" ht="12" customHeight="1">
      <c r="A32" s="294"/>
      <c r="B32" s="300"/>
      <c r="C32" s="301"/>
      <c r="D32" s="301"/>
      <c r="E32" s="256"/>
      <c r="F32" s="256"/>
      <c r="G32" s="256"/>
      <c r="H32" s="301"/>
      <c r="I32" s="306"/>
      <c r="J32" s="68" t="s">
        <v>1026</v>
      </c>
      <c r="K32" s="77" t="s">
        <v>110</v>
      </c>
      <c r="L32" s="68" t="s">
        <v>66</v>
      </c>
      <c r="M32" s="253"/>
      <c r="N32" s="303"/>
      <c r="O32" s="46">
        <v>57.645000000000003</v>
      </c>
      <c r="P32" s="139">
        <v>1</v>
      </c>
      <c r="Q32" s="38" t="s">
        <v>9</v>
      </c>
      <c r="R32" s="40">
        <v>9.3699999999999992</v>
      </c>
      <c r="S32" s="178"/>
      <c r="T32" s="178"/>
    </row>
    <row r="33" spans="1:20" s="11" customFormat="1" ht="12" customHeight="1" thickBot="1">
      <c r="A33" s="294"/>
      <c r="B33" s="300"/>
      <c r="C33" s="301"/>
      <c r="D33" s="301"/>
      <c r="E33" s="256"/>
      <c r="F33" s="256"/>
      <c r="G33" s="256"/>
      <c r="H33" s="301"/>
      <c r="I33" s="306"/>
      <c r="J33" s="68" t="s">
        <v>1027</v>
      </c>
      <c r="K33" s="67" t="s">
        <v>112</v>
      </c>
      <c r="L33" s="68" t="s">
        <v>69</v>
      </c>
      <c r="M33" s="301"/>
      <c r="N33" s="304"/>
      <c r="O33" s="104">
        <v>57.645000000000003</v>
      </c>
      <c r="P33" s="147">
        <v>1</v>
      </c>
      <c r="Q33" s="38" t="s">
        <v>9</v>
      </c>
      <c r="R33" s="106">
        <v>9.3699999999999992</v>
      </c>
      <c r="S33" s="178"/>
      <c r="T33" s="178"/>
    </row>
    <row r="34" spans="1:20" s="11" customFormat="1" ht="15.75" customHeight="1" thickTop="1">
      <c r="A34" s="293" t="s">
        <v>967</v>
      </c>
      <c r="B34" s="299" t="s">
        <v>105</v>
      </c>
      <c r="C34" s="299" t="s">
        <v>125</v>
      </c>
      <c r="D34" s="299"/>
      <c r="E34" s="254" t="s">
        <v>971</v>
      </c>
      <c r="F34" s="254" t="s">
        <v>972</v>
      </c>
      <c r="G34" s="254" t="s">
        <v>126</v>
      </c>
      <c r="H34" s="299" t="s">
        <v>127</v>
      </c>
      <c r="I34" s="305">
        <v>6</v>
      </c>
      <c r="J34" s="58" t="s">
        <v>128</v>
      </c>
      <c r="K34" s="59" t="s">
        <v>7</v>
      </c>
      <c r="L34" s="58" t="s">
        <v>62</v>
      </c>
      <c r="M34" s="252" t="s">
        <v>129</v>
      </c>
      <c r="N34" s="309"/>
      <c r="O34" s="133">
        <v>1227.973</v>
      </c>
      <c r="P34" s="144">
        <v>1</v>
      </c>
      <c r="Q34" s="31" t="s">
        <v>9</v>
      </c>
      <c r="R34" s="53">
        <v>9.3699999999999992</v>
      </c>
      <c r="S34" s="178"/>
      <c r="T34" s="178"/>
    </row>
    <row r="35" spans="1:20" s="11" customFormat="1" ht="15.75" customHeight="1">
      <c r="A35" s="294"/>
      <c r="B35" s="300"/>
      <c r="C35" s="301"/>
      <c r="D35" s="301"/>
      <c r="E35" s="256"/>
      <c r="F35" s="256"/>
      <c r="G35" s="256"/>
      <c r="H35" s="301"/>
      <c r="I35" s="306"/>
      <c r="J35" s="17" t="s">
        <v>130</v>
      </c>
      <c r="K35" s="62" t="s">
        <v>131</v>
      </c>
      <c r="L35" s="17" t="s">
        <v>66</v>
      </c>
      <c r="M35" s="253"/>
      <c r="N35" s="310"/>
      <c r="O35" s="46">
        <v>1227.973</v>
      </c>
      <c r="P35" s="139">
        <v>1</v>
      </c>
      <c r="Q35" s="38" t="s">
        <v>9</v>
      </c>
      <c r="R35" s="40">
        <v>9.3699999999999992</v>
      </c>
      <c r="S35" s="178"/>
      <c r="T35" s="178"/>
    </row>
    <row r="36" spans="1:20" s="11" customFormat="1" ht="18.75" customHeight="1" thickBot="1">
      <c r="A36" s="294"/>
      <c r="B36" s="300"/>
      <c r="C36" s="301"/>
      <c r="D36" s="301"/>
      <c r="E36" s="256"/>
      <c r="F36" s="256"/>
      <c r="G36" s="256"/>
      <c r="H36" s="301"/>
      <c r="I36" s="306"/>
      <c r="J36" s="68" t="s">
        <v>132</v>
      </c>
      <c r="K36" s="67" t="s">
        <v>124</v>
      </c>
      <c r="L36" s="68" t="s">
        <v>69</v>
      </c>
      <c r="M36" s="259"/>
      <c r="N36" s="311"/>
      <c r="O36" s="104">
        <v>1227.973</v>
      </c>
      <c r="P36" s="143">
        <v>1</v>
      </c>
      <c r="Q36" s="38" t="s">
        <v>9</v>
      </c>
      <c r="R36" s="65">
        <v>9.3699999999999992</v>
      </c>
      <c r="S36" s="178"/>
      <c r="T36" s="178"/>
    </row>
    <row r="37" spans="1:20" s="11" customFormat="1" ht="12" customHeight="1" thickTop="1">
      <c r="A37" s="293" t="s">
        <v>967</v>
      </c>
      <c r="B37" s="299" t="s">
        <v>105</v>
      </c>
      <c r="C37" s="299" t="s">
        <v>144</v>
      </c>
      <c r="D37" s="299"/>
      <c r="E37" s="254" t="s">
        <v>971</v>
      </c>
      <c r="F37" s="254" t="s">
        <v>972</v>
      </c>
      <c r="G37" s="254" t="s">
        <v>980</v>
      </c>
      <c r="H37" s="299" t="s">
        <v>145</v>
      </c>
      <c r="I37" s="305">
        <v>12</v>
      </c>
      <c r="J37" s="58" t="s">
        <v>854</v>
      </c>
      <c r="K37" s="59" t="s">
        <v>7</v>
      </c>
      <c r="L37" s="58" t="s">
        <v>128</v>
      </c>
      <c r="M37" s="252" t="s">
        <v>146</v>
      </c>
      <c r="N37" s="309"/>
      <c r="O37" s="30">
        <v>1775</v>
      </c>
      <c r="P37" s="141">
        <v>1</v>
      </c>
      <c r="Q37" s="31" t="s">
        <v>9</v>
      </c>
      <c r="R37" s="34">
        <v>9.3699999999999992</v>
      </c>
      <c r="S37" s="178"/>
      <c r="T37" s="178"/>
    </row>
    <row r="38" spans="1:20" s="11" customFormat="1" ht="12" customHeight="1">
      <c r="A38" s="294"/>
      <c r="B38" s="300"/>
      <c r="C38" s="301"/>
      <c r="D38" s="301"/>
      <c r="E38" s="256"/>
      <c r="F38" s="256"/>
      <c r="G38" s="256"/>
      <c r="H38" s="301"/>
      <c r="I38" s="306"/>
      <c r="J38" s="17" t="s">
        <v>855</v>
      </c>
      <c r="K38" s="62" t="s">
        <v>147</v>
      </c>
      <c r="L38" s="17" t="s">
        <v>132</v>
      </c>
      <c r="M38" s="253"/>
      <c r="N38" s="310"/>
      <c r="O38" s="37">
        <v>1775</v>
      </c>
      <c r="P38" s="139">
        <v>1</v>
      </c>
      <c r="Q38" s="38" t="s">
        <v>1</v>
      </c>
      <c r="R38" s="40">
        <v>9.3699999999999992</v>
      </c>
      <c r="S38" s="178"/>
      <c r="T38" s="178"/>
    </row>
    <row r="39" spans="1:20" s="11" customFormat="1" ht="12" customHeight="1">
      <c r="A39" s="294"/>
      <c r="B39" s="300"/>
      <c r="C39" s="301"/>
      <c r="D39" s="301"/>
      <c r="E39" s="256"/>
      <c r="F39" s="256"/>
      <c r="G39" s="256"/>
      <c r="H39" s="301"/>
      <c r="I39" s="306"/>
      <c r="J39" s="20" t="s">
        <v>856</v>
      </c>
      <c r="K39" s="66" t="s">
        <v>148</v>
      </c>
      <c r="L39" s="20" t="s">
        <v>149</v>
      </c>
      <c r="M39" s="253"/>
      <c r="N39" s="310"/>
      <c r="O39" s="37">
        <v>1775</v>
      </c>
      <c r="P39" s="139">
        <v>1</v>
      </c>
      <c r="Q39" s="38" t="s">
        <v>9</v>
      </c>
      <c r="R39" s="40">
        <v>9.3699999999999992</v>
      </c>
      <c r="S39" s="178"/>
      <c r="T39" s="178"/>
    </row>
    <row r="40" spans="1:20" s="11" customFormat="1" ht="12" customHeight="1">
      <c r="A40" s="294"/>
      <c r="B40" s="300"/>
      <c r="C40" s="300"/>
      <c r="D40" s="300"/>
      <c r="E40" s="256"/>
      <c r="F40" s="256"/>
      <c r="G40" s="256"/>
      <c r="H40" s="308"/>
      <c r="I40" s="307"/>
      <c r="J40" s="20" t="s">
        <v>857</v>
      </c>
      <c r="K40" s="127" t="s">
        <v>150</v>
      </c>
      <c r="L40" s="20" t="s">
        <v>151</v>
      </c>
      <c r="M40" s="253"/>
      <c r="N40" s="310"/>
      <c r="O40" s="37">
        <v>1775</v>
      </c>
      <c r="P40" s="139">
        <v>1</v>
      </c>
      <c r="Q40" s="38" t="s">
        <v>9</v>
      </c>
      <c r="R40" s="40">
        <v>9.3699999999999992</v>
      </c>
      <c r="S40" s="178"/>
      <c r="T40" s="178"/>
    </row>
    <row r="41" spans="1:20" s="11" customFormat="1" ht="12" customHeight="1" thickBot="1">
      <c r="A41" s="294"/>
      <c r="B41" s="300"/>
      <c r="C41" s="300"/>
      <c r="D41" s="300"/>
      <c r="E41" s="256"/>
      <c r="F41" s="256"/>
      <c r="G41" s="256"/>
      <c r="H41" s="308"/>
      <c r="I41" s="307"/>
      <c r="J41" s="63" t="s">
        <v>858</v>
      </c>
      <c r="K41" s="56" t="s">
        <v>141</v>
      </c>
      <c r="L41" s="63" t="s">
        <v>152</v>
      </c>
      <c r="M41" s="259"/>
      <c r="N41" s="311"/>
      <c r="O41" s="109">
        <v>1775</v>
      </c>
      <c r="P41" s="140">
        <v>1</v>
      </c>
      <c r="Q41" s="38" t="s">
        <v>9</v>
      </c>
      <c r="R41" s="42">
        <v>9.3699999999999992</v>
      </c>
      <c r="S41" s="178"/>
      <c r="T41" s="178"/>
    </row>
    <row r="42" spans="1:20" s="11" customFormat="1" ht="12" customHeight="1" thickTop="1">
      <c r="A42" s="293" t="s">
        <v>967</v>
      </c>
      <c r="B42" s="299" t="s">
        <v>105</v>
      </c>
      <c r="C42" s="299" t="s">
        <v>153</v>
      </c>
      <c r="D42" s="299"/>
      <c r="E42" s="254" t="s">
        <v>971</v>
      </c>
      <c r="F42" s="254" t="s">
        <v>972</v>
      </c>
      <c r="G42" s="254" t="s">
        <v>1029</v>
      </c>
      <c r="H42" s="299" t="s">
        <v>154</v>
      </c>
      <c r="I42" s="305">
        <v>12</v>
      </c>
      <c r="J42" s="58" t="s">
        <v>1035</v>
      </c>
      <c r="K42" s="59" t="s">
        <v>7</v>
      </c>
      <c r="L42" s="58" t="s">
        <v>128</v>
      </c>
      <c r="M42" s="252" t="s">
        <v>146</v>
      </c>
      <c r="N42" s="309"/>
      <c r="O42" s="51">
        <v>90.88</v>
      </c>
      <c r="P42" s="141">
        <v>1</v>
      </c>
      <c r="Q42" s="31" t="s">
        <v>9</v>
      </c>
      <c r="R42" s="34">
        <v>9.3699999999999992</v>
      </c>
      <c r="S42" s="178"/>
      <c r="T42" s="178"/>
    </row>
    <row r="43" spans="1:20" s="11" customFormat="1" ht="12" customHeight="1">
      <c r="A43" s="294"/>
      <c r="B43" s="300"/>
      <c r="C43" s="301"/>
      <c r="D43" s="301"/>
      <c r="E43" s="256"/>
      <c r="F43" s="256"/>
      <c r="G43" s="256"/>
      <c r="H43" s="301"/>
      <c r="I43" s="306"/>
      <c r="J43" s="17" t="s">
        <v>1036</v>
      </c>
      <c r="K43" s="62" t="s">
        <v>147</v>
      </c>
      <c r="L43" s="17" t="s">
        <v>132</v>
      </c>
      <c r="M43" s="253"/>
      <c r="N43" s="310"/>
      <c r="O43" s="37">
        <v>90.88</v>
      </c>
      <c r="P43" s="142">
        <v>1</v>
      </c>
      <c r="Q43" s="38" t="s">
        <v>1</v>
      </c>
      <c r="R43" s="78">
        <v>9.3699999999999992</v>
      </c>
      <c r="S43" s="178"/>
      <c r="T43" s="178"/>
    </row>
    <row r="44" spans="1:20" s="11" customFormat="1" ht="12" customHeight="1">
      <c r="A44" s="294"/>
      <c r="B44" s="300"/>
      <c r="C44" s="301"/>
      <c r="D44" s="301"/>
      <c r="E44" s="256"/>
      <c r="F44" s="256"/>
      <c r="G44" s="256"/>
      <c r="H44" s="301"/>
      <c r="I44" s="306"/>
      <c r="J44" s="17" t="s">
        <v>1037</v>
      </c>
      <c r="K44" s="66" t="s">
        <v>148</v>
      </c>
      <c r="L44" s="20" t="s">
        <v>149</v>
      </c>
      <c r="M44" s="253"/>
      <c r="N44" s="310"/>
      <c r="O44" s="37">
        <v>90.88</v>
      </c>
      <c r="P44" s="142">
        <v>1</v>
      </c>
      <c r="Q44" s="38" t="s">
        <v>9</v>
      </c>
      <c r="R44" s="78">
        <v>9.3699999999999992</v>
      </c>
      <c r="S44" s="178"/>
      <c r="T44" s="178"/>
    </row>
    <row r="45" spans="1:20" s="11" customFormat="1" ht="12" customHeight="1">
      <c r="A45" s="294"/>
      <c r="B45" s="300"/>
      <c r="C45" s="300"/>
      <c r="D45" s="300"/>
      <c r="E45" s="256"/>
      <c r="F45" s="256"/>
      <c r="G45" s="256"/>
      <c r="H45" s="308"/>
      <c r="I45" s="307"/>
      <c r="J45" s="17" t="s">
        <v>1038</v>
      </c>
      <c r="K45" s="127" t="s">
        <v>155</v>
      </c>
      <c r="L45" s="20" t="s">
        <v>151</v>
      </c>
      <c r="M45" s="253"/>
      <c r="N45" s="310"/>
      <c r="O45" s="37">
        <v>90.88</v>
      </c>
      <c r="P45" s="142">
        <v>1</v>
      </c>
      <c r="Q45" s="38" t="s">
        <v>9</v>
      </c>
      <c r="R45" s="78">
        <v>9.3699999999999992</v>
      </c>
      <c r="S45" s="178"/>
      <c r="T45" s="178"/>
    </row>
    <row r="46" spans="1:20" s="11" customFormat="1" ht="12" customHeight="1" thickBot="1">
      <c r="A46" s="294"/>
      <c r="B46" s="300"/>
      <c r="C46" s="300"/>
      <c r="D46" s="300"/>
      <c r="E46" s="256"/>
      <c r="F46" s="256"/>
      <c r="G46" s="256"/>
      <c r="H46" s="308"/>
      <c r="I46" s="307"/>
      <c r="J46" s="68" t="s">
        <v>1039</v>
      </c>
      <c r="K46" s="56" t="s">
        <v>141</v>
      </c>
      <c r="L46" s="63" t="s">
        <v>152</v>
      </c>
      <c r="M46" s="259"/>
      <c r="N46" s="310"/>
      <c r="O46" s="37">
        <v>90.88</v>
      </c>
      <c r="P46" s="143">
        <v>1</v>
      </c>
      <c r="Q46" s="38" t="s">
        <v>9</v>
      </c>
      <c r="R46" s="65">
        <v>9.3699999999999992</v>
      </c>
      <c r="S46" s="178"/>
      <c r="T46" s="178"/>
    </row>
    <row r="47" spans="1:20" s="11" customFormat="1" ht="12" customHeight="1" thickTop="1">
      <c r="A47" s="293" t="s">
        <v>967</v>
      </c>
      <c r="B47" s="299" t="s">
        <v>105</v>
      </c>
      <c r="C47" s="299" t="s">
        <v>156</v>
      </c>
      <c r="D47" s="299"/>
      <c r="E47" s="254" t="s">
        <v>971</v>
      </c>
      <c r="F47" s="254" t="s">
        <v>972</v>
      </c>
      <c r="G47" s="254" t="s">
        <v>1041</v>
      </c>
      <c r="H47" s="299" t="s">
        <v>157</v>
      </c>
      <c r="I47" s="305">
        <v>12</v>
      </c>
      <c r="J47" s="58" t="s">
        <v>1044</v>
      </c>
      <c r="K47" s="80" t="s">
        <v>7</v>
      </c>
      <c r="L47" s="58" t="s">
        <v>128</v>
      </c>
      <c r="M47" s="252" t="s">
        <v>158</v>
      </c>
      <c r="N47" s="252"/>
      <c r="O47" s="35">
        <v>50.56</v>
      </c>
      <c r="P47" s="141">
        <v>1</v>
      </c>
      <c r="Q47" s="31" t="s">
        <v>9</v>
      </c>
      <c r="R47" s="34">
        <v>9.3699999999999992</v>
      </c>
      <c r="S47" s="178"/>
      <c r="T47" s="178"/>
    </row>
    <row r="48" spans="1:20" s="11" customFormat="1" ht="12" customHeight="1" thickBot="1">
      <c r="A48" s="294"/>
      <c r="B48" s="300"/>
      <c r="C48" s="301"/>
      <c r="D48" s="301"/>
      <c r="E48" s="255"/>
      <c r="F48" s="255"/>
      <c r="G48" s="255"/>
      <c r="H48" s="301"/>
      <c r="I48" s="306"/>
      <c r="J48" s="68" t="s">
        <v>1045</v>
      </c>
      <c r="K48" s="131" t="s">
        <v>159</v>
      </c>
      <c r="L48" s="68" t="s">
        <v>151</v>
      </c>
      <c r="M48" s="253"/>
      <c r="N48" s="253"/>
      <c r="O48" s="57">
        <v>50.56</v>
      </c>
      <c r="P48" s="143">
        <v>1</v>
      </c>
      <c r="Q48" s="38" t="s">
        <v>9</v>
      </c>
      <c r="R48" s="65">
        <v>9.3699999999999992</v>
      </c>
      <c r="S48" s="178"/>
      <c r="T48" s="178"/>
    </row>
    <row r="49" spans="1:20" s="11" customFormat="1" ht="12" customHeight="1" thickTop="1">
      <c r="A49" s="293" t="s">
        <v>967</v>
      </c>
      <c r="B49" s="299"/>
      <c r="C49" s="299" t="s">
        <v>160</v>
      </c>
      <c r="D49" s="299"/>
      <c r="E49" s="254" t="s">
        <v>971</v>
      </c>
      <c r="F49" s="254" t="s">
        <v>972</v>
      </c>
      <c r="G49" s="254" t="s">
        <v>1047</v>
      </c>
      <c r="H49" s="299" t="s">
        <v>162</v>
      </c>
      <c r="I49" s="305">
        <v>12</v>
      </c>
      <c r="J49" s="58" t="s">
        <v>1052</v>
      </c>
      <c r="K49" s="59" t="s">
        <v>7</v>
      </c>
      <c r="L49" s="58" t="s">
        <v>128</v>
      </c>
      <c r="M49" s="252" t="s">
        <v>164</v>
      </c>
      <c r="N49" s="309"/>
      <c r="O49" s="51">
        <v>2982.0640000000003</v>
      </c>
      <c r="P49" s="141">
        <v>1</v>
      </c>
      <c r="Q49" s="31" t="s">
        <v>9</v>
      </c>
      <c r="R49" s="34">
        <v>9.3699999999999992</v>
      </c>
      <c r="S49" s="178"/>
      <c r="T49" s="178"/>
    </row>
    <row r="50" spans="1:20" s="11" customFormat="1" ht="12" customHeight="1">
      <c r="A50" s="294"/>
      <c r="B50" s="301"/>
      <c r="C50" s="301"/>
      <c r="D50" s="301"/>
      <c r="E50" s="255"/>
      <c r="F50" s="255"/>
      <c r="G50" s="255"/>
      <c r="H50" s="301"/>
      <c r="I50" s="306"/>
      <c r="J50" s="17" t="s">
        <v>1053</v>
      </c>
      <c r="K50" s="62" t="s">
        <v>166</v>
      </c>
      <c r="L50" s="17" t="s">
        <v>149</v>
      </c>
      <c r="M50" s="253"/>
      <c r="N50" s="310"/>
      <c r="O50" s="37">
        <v>2982.0640000000003</v>
      </c>
      <c r="P50" s="142">
        <v>1</v>
      </c>
      <c r="Q50" s="38" t="s">
        <v>9</v>
      </c>
      <c r="R50" s="78">
        <v>9.3699999999999992</v>
      </c>
      <c r="S50" s="178"/>
      <c r="T50" s="178"/>
    </row>
    <row r="51" spans="1:20" s="11" customFormat="1" ht="12" customHeight="1">
      <c r="A51" s="294"/>
      <c r="B51" s="301"/>
      <c r="C51" s="301"/>
      <c r="D51" s="301"/>
      <c r="E51" s="255"/>
      <c r="F51" s="255"/>
      <c r="G51" s="255"/>
      <c r="H51" s="301"/>
      <c r="I51" s="306"/>
      <c r="J51" s="20" t="s">
        <v>1054</v>
      </c>
      <c r="K51" s="66" t="s">
        <v>168</v>
      </c>
      <c r="L51" s="20" t="s">
        <v>169</v>
      </c>
      <c r="M51" s="253"/>
      <c r="N51" s="310"/>
      <c r="O51" s="37">
        <v>2982.0640000000003</v>
      </c>
      <c r="P51" s="142">
        <v>1</v>
      </c>
      <c r="Q51" s="38" t="s">
        <v>9</v>
      </c>
      <c r="R51" s="78">
        <v>9.3699999999999992</v>
      </c>
      <c r="S51" s="178"/>
      <c r="T51" s="178"/>
    </row>
    <row r="52" spans="1:20" s="11" customFormat="1" ht="12" customHeight="1" thickBot="1">
      <c r="A52" s="294"/>
      <c r="B52" s="316"/>
      <c r="C52" s="300"/>
      <c r="D52" s="300"/>
      <c r="E52" s="256"/>
      <c r="F52" s="256"/>
      <c r="G52" s="256"/>
      <c r="H52" s="308"/>
      <c r="I52" s="307"/>
      <c r="J52" s="63" t="s">
        <v>1055</v>
      </c>
      <c r="K52" s="56" t="s">
        <v>141</v>
      </c>
      <c r="L52" s="63" t="s">
        <v>152</v>
      </c>
      <c r="M52" s="259"/>
      <c r="N52" s="311"/>
      <c r="O52" s="37">
        <v>2982.0640000000003</v>
      </c>
      <c r="P52" s="143">
        <v>1</v>
      </c>
      <c r="Q52" s="38" t="s">
        <v>9</v>
      </c>
      <c r="R52" s="65">
        <v>9.3699999999999992</v>
      </c>
      <c r="S52" s="178"/>
      <c r="T52" s="178"/>
    </row>
    <row r="53" spans="1:20" s="11" customFormat="1" ht="12" customHeight="1" thickTop="1">
      <c r="A53" s="293" t="s">
        <v>967</v>
      </c>
      <c r="B53" s="356" t="s">
        <v>2</v>
      </c>
      <c r="C53" s="299" t="s">
        <v>171</v>
      </c>
      <c r="D53" s="299"/>
      <c r="E53" s="254" t="s">
        <v>971</v>
      </c>
      <c r="F53" s="254" t="s">
        <v>972</v>
      </c>
      <c r="G53" s="254" t="s">
        <v>161</v>
      </c>
      <c r="H53" s="299" t="s">
        <v>173</v>
      </c>
      <c r="I53" s="305">
        <v>11</v>
      </c>
      <c r="J53" s="58" t="s">
        <v>163</v>
      </c>
      <c r="K53" s="59" t="s">
        <v>7</v>
      </c>
      <c r="L53" s="58" t="s">
        <v>116</v>
      </c>
      <c r="M53" s="252" t="s">
        <v>175</v>
      </c>
      <c r="N53" s="309"/>
      <c r="O53" s="35">
        <v>7827</v>
      </c>
      <c r="P53" s="141">
        <v>1</v>
      </c>
      <c r="Q53" s="31" t="s">
        <v>9</v>
      </c>
      <c r="R53" s="34">
        <v>9.3699999999999992</v>
      </c>
      <c r="S53" s="178"/>
      <c r="T53" s="178"/>
    </row>
    <row r="54" spans="1:20" s="11" customFormat="1" ht="12" customHeight="1">
      <c r="A54" s="294"/>
      <c r="B54" s="300"/>
      <c r="C54" s="301"/>
      <c r="D54" s="301"/>
      <c r="E54" s="255"/>
      <c r="F54" s="255"/>
      <c r="G54" s="255"/>
      <c r="H54" s="301"/>
      <c r="I54" s="306"/>
      <c r="J54" s="17" t="s">
        <v>165</v>
      </c>
      <c r="K54" s="62" t="s">
        <v>177</v>
      </c>
      <c r="L54" s="17" t="s">
        <v>178</v>
      </c>
      <c r="M54" s="253"/>
      <c r="N54" s="310"/>
      <c r="O54" s="41">
        <v>7827</v>
      </c>
      <c r="P54" s="142">
        <v>1</v>
      </c>
      <c r="Q54" s="38" t="s">
        <v>9</v>
      </c>
      <c r="R54" s="78">
        <v>9.3699999999999992</v>
      </c>
      <c r="S54" s="178"/>
      <c r="T54" s="178"/>
    </row>
    <row r="55" spans="1:20" s="11" customFormat="1" ht="11.25" customHeight="1">
      <c r="A55" s="294"/>
      <c r="B55" s="300"/>
      <c r="C55" s="301"/>
      <c r="D55" s="301"/>
      <c r="E55" s="255"/>
      <c r="F55" s="255"/>
      <c r="G55" s="255"/>
      <c r="H55" s="301"/>
      <c r="I55" s="306"/>
      <c r="J55" s="20" t="s">
        <v>167</v>
      </c>
      <c r="K55" s="66" t="s">
        <v>180</v>
      </c>
      <c r="L55" s="20" t="s">
        <v>178</v>
      </c>
      <c r="M55" s="253"/>
      <c r="N55" s="310"/>
      <c r="O55" s="41">
        <v>7827</v>
      </c>
      <c r="P55" s="142">
        <v>1</v>
      </c>
      <c r="Q55" s="38" t="s">
        <v>9</v>
      </c>
      <c r="R55" s="78">
        <v>9.3699999999999992</v>
      </c>
      <c r="S55" s="178"/>
      <c r="T55" s="178"/>
    </row>
    <row r="56" spans="1:20" s="11" customFormat="1" ht="12" customHeight="1">
      <c r="A56" s="294"/>
      <c r="B56" s="300"/>
      <c r="C56" s="300"/>
      <c r="D56" s="300"/>
      <c r="E56" s="256"/>
      <c r="F56" s="256"/>
      <c r="G56" s="256"/>
      <c r="H56" s="308"/>
      <c r="I56" s="307"/>
      <c r="J56" s="20" t="s">
        <v>170</v>
      </c>
      <c r="K56" s="56" t="s">
        <v>181</v>
      </c>
      <c r="L56" s="20" t="s">
        <v>178</v>
      </c>
      <c r="M56" s="253"/>
      <c r="N56" s="310"/>
      <c r="O56" s="41">
        <v>7827</v>
      </c>
      <c r="P56" s="142">
        <v>1</v>
      </c>
      <c r="Q56" s="38" t="s">
        <v>9</v>
      </c>
      <c r="R56" s="78">
        <v>9.3699999999999992</v>
      </c>
      <c r="S56" s="178"/>
      <c r="T56" s="178"/>
    </row>
    <row r="57" spans="1:20" s="11" customFormat="1" ht="12" customHeight="1" thickBot="1">
      <c r="A57" s="318"/>
      <c r="B57" s="300"/>
      <c r="C57" s="300"/>
      <c r="D57" s="300"/>
      <c r="E57" s="256"/>
      <c r="F57" s="256"/>
      <c r="G57" s="256"/>
      <c r="H57" s="308"/>
      <c r="I57" s="307"/>
      <c r="J57" s="63" t="s">
        <v>859</v>
      </c>
      <c r="K57" s="67" t="s">
        <v>182</v>
      </c>
      <c r="L57" s="63" t="s">
        <v>178</v>
      </c>
      <c r="M57" s="259"/>
      <c r="N57" s="311"/>
      <c r="O57" s="57">
        <v>7827</v>
      </c>
      <c r="P57" s="143">
        <v>1</v>
      </c>
      <c r="Q57" s="38" t="s">
        <v>9</v>
      </c>
      <c r="R57" s="65">
        <v>9.3699999999999992</v>
      </c>
      <c r="S57" s="178"/>
      <c r="T57" s="178"/>
    </row>
    <row r="58" spans="1:20" s="11" customFormat="1" ht="12" customHeight="1" thickTop="1">
      <c r="A58" s="293" t="s">
        <v>967</v>
      </c>
      <c r="B58" s="299"/>
      <c r="C58" s="299" t="s">
        <v>192</v>
      </c>
      <c r="D58" s="299"/>
      <c r="E58" s="254" t="s">
        <v>971</v>
      </c>
      <c r="F58" s="254" t="s">
        <v>972</v>
      </c>
      <c r="G58" s="254" t="s">
        <v>184</v>
      </c>
      <c r="H58" s="299" t="s">
        <v>194</v>
      </c>
      <c r="I58" s="305">
        <v>5</v>
      </c>
      <c r="J58" s="58" t="s">
        <v>186</v>
      </c>
      <c r="K58" s="59" t="s">
        <v>7</v>
      </c>
      <c r="L58" s="58" t="s">
        <v>51</v>
      </c>
      <c r="M58" s="252" t="s">
        <v>196</v>
      </c>
      <c r="N58" s="309"/>
      <c r="O58" s="51">
        <v>176.27199999999999</v>
      </c>
      <c r="P58" s="141">
        <v>1</v>
      </c>
      <c r="Q58" s="31" t="s">
        <v>9</v>
      </c>
      <c r="R58" s="34">
        <v>9.3699999999999992</v>
      </c>
      <c r="S58" s="178"/>
      <c r="T58" s="178"/>
    </row>
    <row r="59" spans="1:20" s="11" customFormat="1" ht="12" customHeight="1">
      <c r="A59" s="294"/>
      <c r="B59" s="301"/>
      <c r="C59" s="301"/>
      <c r="D59" s="301"/>
      <c r="E59" s="255"/>
      <c r="F59" s="255"/>
      <c r="G59" s="255"/>
      <c r="H59" s="301"/>
      <c r="I59" s="306"/>
      <c r="J59" s="17" t="s">
        <v>188</v>
      </c>
      <c r="K59" s="62" t="s">
        <v>65</v>
      </c>
      <c r="L59" s="17" t="s">
        <v>198</v>
      </c>
      <c r="M59" s="374"/>
      <c r="N59" s="310"/>
      <c r="O59" s="37">
        <v>176.27199999999999</v>
      </c>
      <c r="P59" s="142">
        <v>1</v>
      </c>
      <c r="Q59" s="38" t="s">
        <v>9</v>
      </c>
      <c r="R59" s="78">
        <v>9.3699999999999992</v>
      </c>
      <c r="S59" s="178"/>
      <c r="T59" s="178"/>
    </row>
    <row r="60" spans="1:20" s="11" customFormat="1" ht="25.5" customHeight="1" thickBot="1">
      <c r="A60" s="294"/>
      <c r="B60" s="301"/>
      <c r="C60" s="301"/>
      <c r="D60" s="301"/>
      <c r="E60" s="255"/>
      <c r="F60" s="255"/>
      <c r="G60" s="255"/>
      <c r="H60" s="301"/>
      <c r="I60" s="306"/>
      <c r="J60" s="68" t="s">
        <v>190</v>
      </c>
      <c r="K60" s="67" t="s">
        <v>14</v>
      </c>
      <c r="L60" s="68" t="s">
        <v>200</v>
      </c>
      <c r="M60" s="374"/>
      <c r="N60" s="311"/>
      <c r="O60" s="37">
        <v>176.27199999999999</v>
      </c>
      <c r="P60" s="143">
        <v>1</v>
      </c>
      <c r="Q60" s="38" t="s">
        <v>9</v>
      </c>
      <c r="R60" s="65">
        <v>9.3699999999999992</v>
      </c>
      <c r="S60" s="178"/>
      <c r="T60" s="178"/>
    </row>
    <row r="61" spans="1:20" s="11" customFormat="1" ht="12" customHeight="1" thickTop="1">
      <c r="A61" s="293" t="s">
        <v>967</v>
      </c>
      <c r="B61" s="299" t="s">
        <v>258</v>
      </c>
      <c r="C61" s="299" t="s">
        <v>259</v>
      </c>
      <c r="D61" s="252" t="s">
        <v>87</v>
      </c>
      <c r="E61" s="254" t="s">
        <v>971</v>
      </c>
      <c r="F61" s="254" t="s">
        <v>972</v>
      </c>
      <c r="G61" s="254" t="s">
        <v>239</v>
      </c>
      <c r="H61" s="299" t="s">
        <v>261</v>
      </c>
      <c r="I61" s="305">
        <v>7</v>
      </c>
      <c r="J61" s="58" t="s">
        <v>241</v>
      </c>
      <c r="K61" s="74" t="s">
        <v>7</v>
      </c>
      <c r="L61" s="58" t="s">
        <v>72</v>
      </c>
      <c r="M61" s="252" t="s">
        <v>263</v>
      </c>
      <c r="N61" s="252"/>
      <c r="O61" s="35">
        <v>80435</v>
      </c>
      <c r="P61" s="141">
        <v>1</v>
      </c>
      <c r="Q61" s="31" t="s">
        <v>9</v>
      </c>
      <c r="R61" s="34">
        <v>9.3699999999999992</v>
      </c>
      <c r="S61" s="178"/>
      <c r="T61" s="178"/>
    </row>
    <row r="62" spans="1:20" s="11" customFormat="1" ht="12" customHeight="1">
      <c r="A62" s="294"/>
      <c r="B62" s="301"/>
      <c r="C62" s="301"/>
      <c r="D62" s="253"/>
      <c r="E62" s="255"/>
      <c r="F62" s="255"/>
      <c r="G62" s="255"/>
      <c r="H62" s="301"/>
      <c r="I62" s="306"/>
      <c r="J62" s="17" t="s">
        <v>243</v>
      </c>
      <c r="K62" s="55" t="s">
        <v>147</v>
      </c>
      <c r="L62" s="17" t="s">
        <v>79</v>
      </c>
      <c r="M62" s="253"/>
      <c r="N62" s="253"/>
      <c r="O62" s="41">
        <v>80435</v>
      </c>
      <c r="P62" s="142">
        <v>1</v>
      </c>
      <c r="Q62" s="38" t="s">
        <v>1</v>
      </c>
      <c r="R62" s="40">
        <v>9.3699999999999992</v>
      </c>
      <c r="S62" s="178"/>
      <c r="T62" s="178"/>
    </row>
    <row r="63" spans="1:20" s="11" customFormat="1" ht="12" customHeight="1">
      <c r="A63" s="294"/>
      <c r="B63" s="301"/>
      <c r="C63" s="301"/>
      <c r="D63" s="253"/>
      <c r="E63" s="255"/>
      <c r="F63" s="255"/>
      <c r="G63" s="255"/>
      <c r="H63" s="301"/>
      <c r="I63" s="306"/>
      <c r="J63" s="20" t="s">
        <v>245</v>
      </c>
      <c r="K63" s="82" t="s">
        <v>266</v>
      </c>
      <c r="L63" s="20" t="s">
        <v>267</v>
      </c>
      <c r="M63" s="253"/>
      <c r="N63" s="253"/>
      <c r="O63" s="41">
        <v>80435</v>
      </c>
      <c r="P63" s="142">
        <v>1</v>
      </c>
      <c r="Q63" s="38" t="s">
        <v>1</v>
      </c>
      <c r="R63" s="40">
        <v>9.3699999999999992</v>
      </c>
      <c r="S63" s="178"/>
      <c r="T63" s="178"/>
    </row>
    <row r="64" spans="1:20" s="11" customFormat="1" ht="12" customHeight="1">
      <c r="A64" s="294"/>
      <c r="B64" s="300"/>
      <c r="C64" s="300"/>
      <c r="D64" s="253"/>
      <c r="E64" s="256"/>
      <c r="F64" s="256"/>
      <c r="G64" s="256"/>
      <c r="H64" s="308"/>
      <c r="I64" s="307"/>
      <c r="J64" s="20" t="s">
        <v>247</v>
      </c>
      <c r="K64" s="55" t="s">
        <v>269</v>
      </c>
      <c r="L64" s="20" t="s">
        <v>270</v>
      </c>
      <c r="M64" s="253"/>
      <c r="N64" s="253"/>
      <c r="O64" s="41">
        <v>80435</v>
      </c>
      <c r="P64" s="142">
        <v>1</v>
      </c>
      <c r="Q64" s="38" t="s">
        <v>1</v>
      </c>
      <c r="R64" s="40">
        <v>9.3699999999999992</v>
      </c>
      <c r="S64" s="178"/>
      <c r="T64" s="178"/>
    </row>
    <row r="65" spans="1:20" s="11" customFormat="1" ht="12" customHeight="1" thickBot="1">
      <c r="A65" s="294"/>
      <c r="B65" s="300"/>
      <c r="C65" s="300"/>
      <c r="D65" s="259"/>
      <c r="E65" s="256"/>
      <c r="F65" s="256"/>
      <c r="G65" s="256"/>
      <c r="H65" s="308"/>
      <c r="I65" s="307"/>
      <c r="J65" s="63" t="s">
        <v>866</v>
      </c>
      <c r="K65" s="75" t="s">
        <v>271</v>
      </c>
      <c r="L65" s="63" t="s">
        <v>270</v>
      </c>
      <c r="M65" s="259"/>
      <c r="N65" s="259"/>
      <c r="O65" s="57">
        <v>80435</v>
      </c>
      <c r="P65" s="143">
        <v>1</v>
      </c>
      <c r="Q65" s="38" t="s">
        <v>1</v>
      </c>
      <c r="R65" s="78">
        <v>9.3699999999999992</v>
      </c>
      <c r="S65" s="178"/>
      <c r="T65" s="178"/>
    </row>
    <row r="66" spans="1:20" s="11" customFormat="1" ht="12" customHeight="1" thickTop="1">
      <c r="A66" s="293" t="s">
        <v>967</v>
      </c>
      <c r="B66" s="299" t="s">
        <v>258</v>
      </c>
      <c r="C66" s="299" t="s">
        <v>272</v>
      </c>
      <c r="D66" s="252" t="s">
        <v>87</v>
      </c>
      <c r="E66" s="254" t="s">
        <v>971</v>
      </c>
      <c r="F66" s="254" t="s">
        <v>972</v>
      </c>
      <c r="G66" s="254" t="s">
        <v>250</v>
      </c>
      <c r="H66" s="299" t="s">
        <v>274</v>
      </c>
      <c r="I66" s="305">
        <v>7</v>
      </c>
      <c r="J66" s="58" t="s">
        <v>252</v>
      </c>
      <c r="K66" s="59" t="s">
        <v>7</v>
      </c>
      <c r="L66" s="58" t="s">
        <v>72</v>
      </c>
      <c r="M66" s="252" t="s">
        <v>276</v>
      </c>
      <c r="N66" s="343" t="s">
        <v>277</v>
      </c>
      <c r="O66" s="35">
        <v>804.35</v>
      </c>
      <c r="P66" s="141">
        <v>1</v>
      </c>
      <c r="Q66" s="31" t="s">
        <v>9</v>
      </c>
      <c r="R66" s="34">
        <v>9.3699999999999992</v>
      </c>
      <c r="S66" s="178"/>
      <c r="T66" s="178"/>
    </row>
    <row r="67" spans="1:20" s="11" customFormat="1" ht="12" customHeight="1">
      <c r="A67" s="294"/>
      <c r="B67" s="301"/>
      <c r="C67" s="301"/>
      <c r="D67" s="253"/>
      <c r="E67" s="255"/>
      <c r="F67" s="255"/>
      <c r="G67" s="255"/>
      <c r="H67" s="301"/>
      <c r="I67" s="306"/>
      <c r="J67" s="17" t="s">
        <v>254</v>
      </c>
      <c r="K67" s="62" t="s">
        <v>147</v>
      </c>
      <c r="L67" s="17" t="s">
        <v>79</v>
      </c>
      <c r="M67" s="253"/>
      <c r="N67" s="344"/>
      <c r="O67" s="41">
        <v>804.35</v>
      </c>
      <c r="P67" s="142">
        <v>1</v>
      </c>
      <c r="Q67" s="38" t="s">
        <v>1</v>
      </c>
      <c r="R67" s="40">
        <v>9.3699999999999992</v>
      </c>
      <c r="S67" s="178"/>
      <c r="T67" s="178"/>
    </row>
    <row r="68" spans="1:20" s="11" customFormat="1" ht="12" customHeight="1">
      <c r="A68" s="294"/>
      <c r="B68" s="301"/>
      <c r="C68" s="301"/>
      <c r="D68" s="253"/>
      <c r="E68" s="255"/>
      <c r="F68" s="255"/>
      <c r="G68" s="255"/>
      <c r="H68" s="301"/>
      <c r="I68" s="306"/>
      <c r="J68" s="20" t="s">
        <v>255</v>
      </c>
      <c r="K68" s="82" t="s">
        <v>280</v>
      </c>
      <c r="L68" s="20" t="s">
        <v>267</v>
      </c>
      <c r="M68" s="253"/>
      <c r="N68" s="344"/>
      <c r="O68" s="41">
        <v>804.35</v>
      </c>
      <c r="P68" s="142">
        <v>1</v>
      </c>
      <c r="Q68" s="120" t="s">
        <v>1</v>
      </c>
      <c r="R68" s="40">
        <v>9.3699999999999992</v>
      </c>
      <c r="S68" s="178"/>
      <c r="T68" s="178"/>
    </row>
    <row r="69" spans="1:20" s="11" customFormat="1" ht="12" customHeight="1">
      <c r="A69" s="294"/>
      <c r="B69" s="300"/>
      <c r="C69" s="300"/>
      <c r="D69" s="253"/>
      <c r="E69" s="256"/>
      <c r="F69" s="256"/>
      <c r="G69" s="256"/>
      <c r="H69" s="308"/>
      <c r="I69" s="307"/>
      <c r="J69" s="20" t="s">
        <v>256</v>
      </c>
      <c r="K69" s="55" t="s">
        <v>282</v>
      </c>
      <c r="L69" s="20" t="s">
        <v>283</v>
      </c>
      <c r="M69" s="253"/>
      <c r="N69" s="344"/>
      <c r="O69" s="41">
        <v>804.35</v>
      </c>
      <c r="P69" s="142">
        <v>1</v>
      </c>
      <c r="Q69" s="110" t="s">
        <v>9</v>
      </c>
      <c r="R69" s="40">
        <v>9.3699999999999992</v>
      </c>
      <c r="S69" s="178"/>
      <c r="T69" s="178"/>
    </row>
    <row r="70" spans="1:20" s="11" customFormat="1" ht="12" customHeight="1" thickBot="1">
      <c r="A70" s="294"/>
      <c r="B70" s="300"/>
      <c r="C70" s="300"/>
      <c r="D70" s="259"/>
      <c r="E70" s="256"/>
      <c r="F70" s="256"/>
      <c r="G70" s="256"/>
      <c r="H70" s="308"/>
      <c r="I70" s="307"/>
      <c r="J70" s="63" t="s">
        <v>867</v>
      </c>
      <c r="K70" s="75" t="s">
        <v>285</v>
      </c>
      <c r="L70" s="63" t="s">
        <v>270</v>
      </c>
      <c r="M70" s="259"/>
      <c r="N70" s="345"/>
      <c r="O70" s="57">
        <v>804.35</v>
      </c>
      <c r="P70" s="143">
        <v>1</v>
      </c>
      <c r="Q70" s="38" t="s">
        <v>1</v>
      </c>
      <c r="R70" s="78">
        <v>9.3699999999999992</v>
      </c>
      <c r="S70" s="178"/>
      <c r="T70" s="178"/>
    </row>
    <row r="71" spans="1:20" s="11" customFormat="1" ht="12" customHeight="1" thickTop="1">
      <c r="A71" s="293" t="s">
        <v>967</v>
      </c>
      <c r="B71" s="299" t="s">
        <v>258</v>
      </c>
      <c r="C71" s="299" t="s">
        <v>294</v>
      </c>
      <c r="D71" s="252" t="s">
        <v>295</v>
      </c>
      <c r="E71" s="254" t="s">
        <v>971</v>
      </c>
      <c r="F71" s="254" t="s">
        <v>972</v>
      </c>
      <c r="G71" s="254" t="s">
        <v>273</v>
      </c>
      <c r="H71" s="299" t="s">
        <v>297</v>
      </c>
      <c r="I71" s="305">
        <v>7</v>
      </c>
      <c r="J71" s="58" t="s">
        <v>275</v>
      </c>
      <c r="K71" s="59" t="s">
        <v>7</v>
      </c>
      <c r="L71" s="58" t="s">
        <v>72</v>
      </c>
      <c r="M71" s="252" t="s">
        <v>299</v>
      </c>
      <c r="N71" s="343">
        <v>0.8</v>
      </c>
      <c r="O71" s="60">
        <v>64348</v>
      </c>
      <c r="P71" s="141">
        <v>1</v>
      </c>
      <c r="Q71" s="31" t="s">
        <v>9</v>
      </c>
      <c r="R71" s="34">
        <v>9.3699999999999992</v>
      </c>
      <c r="S71" s="178"/>
      <c r="T71" s="178"/>
    </row>
    <row r="72" spans="1:20" s="11" customFormat="1" ht="12" customHeight="1">
      <c r="A72" s="294"/>
      <c r="B72" s="301"/>
      <c r="C72" s="301"/>
      <c r="D72" s="253"/>
      <c r="E72" s="255"/>
      <c r="F72" s="255"/>
      <c r="G72" s="255"/>
      <c r="H72" s="301"/>
      <c r="I72" s="306"/>
      <c r="J72" s="17" t="s">
        <v>278</v>
      </c>
      <c r="K72" s="62" t="s">
        <v>147</v>
      </c>
      <c r="L72" s="17" t="s">
        <v>79</v>
      </c>
      <c r="M72" s="253"/>
      <c r="N72" s="344"/>
      <c r="O72" s="95">
        <v>64348</v>
      </c>
      <c r="P72" s="142">
        <v>1</v>
      </c>
      <c r="Q72" s="38" t="s">
        <v>1</v>
      </c>
      <c r="R72" s="40">
        <v>9.3699999999999992</v>
      </c>
      <c r="S72" s="178"/>
      <c r="T72" s="178"/>
    </row>
    <row r="73" spans="1:20" s="11" customFormat="1" ht="12" customHeight="1">
      <c r="A73" s="294"/>
      <c r="B73" s="301"/>
      <c r="C73" s="301"/>
      <c r="D73" s="253"/>
      <c r="E73" s="255"/>
      <c r="F73" s="255"/>
      <c r="G73" s="255"/>
      <c r="H73" s="301"/>
      <c r="I73" s="306"/>
      <c r="J73" s="20" t="s">
        <v>279</v>
      </c>
      <c r="K73" s="82" t="s">
        <v>302</v>
      </c>
      <c r="L73" s="20" t="s">
        <v>267</v>
      </c>
      <c r="M73" s="253"/>
      <c r="N73" s="344"/>
      <c r="O73" s="95">
        <v>64348</v>
      </c>
      <c r="P73" s="142">
        <v>1</v>
      </c>
      <c r="Q73" s="120" t="s">
        <v>1</v>
      </c>
      <c r="R73" s="78">
        <v>9.3699999999999992</v>
      </c>
      <c r="S73" s="178"/>
      <c r="T73" s="178"/>
    </row>
    <row r="74" spans="1:20" s="11" customFormat="1" ht="12" customHeight="1">
      <c r="A74" s="294"/>
      <c r="B74" s="300"/>
      <c r="C74" s="300"/>
      <c r="D74" s="253"/>
      <c r="E74" s="256"/>
      <c r="F74" s="256"/>
      <c r="G74" s="256"/>
      <c r="H74" s="308"/>
      <c r="I74" s="307"/>
      <c r="J74" s="20" t="s">
        <v>281</v>
      </c>
      <c r="K74" s="55" t="s">
        <v>304</v>
      </c>
      <c r="L74" s="20" t="s">
        <v>283</v>
      </c>
      <c r="M74" s="253"/>
      <c r="N74" s="344"/>
      <c r="O74" s="95">
        <v>64348</v>
      </c>
      <c r="P74" s="142">
        <v>1</v>
      </c>
      <c r="Q74" s="110" t="s">
        <v>9</v>
      </c>
      <c r="R74" s="40">
        <v>9.3699999999999992</v>
      </c>
      <c r="S74" s="178"/>
      <c r="T74" s="178"/>
    </row>
    <row r="75" spans="1:20" s="11" customFormat="1" ht="12" customHeight="1" thickBot="1">
      <c r="A75" s="318"/>
      <c r="B75" s="320"/>
      <c r="C75" s="320"/>
      <c r="D75" s="259"/>
      <c r="E75" s="260"/>
      <c r="F75" s="260"/>
      <c r="G75" s="260"/>
      <c r="H75" s="314"/>
      <c r="I75" s="315"/>
      <c r="J75" s="63" t="s">
        <v>284</v>
      </c>
      <c r="K75" s="75" t="s">
        <v>285</v>
      </c>
      <c r="L75" s="63" t="s">
        <v>270</v>
      </c>
      <c r="M75" s="259"/>
      <c r="N75" s="345"/>
      <c r="O75" s="107">
        <v>64348</v>
      </c>
      <c r="P75" s="143">
        <v>1</v>
      </c>
      <c r="Q75" s="38" t="s">
        <v>1</v>
      </c>
      <c r="R75" s="78">
        <v>9.3699999999999992</v>
      </c>
      <c r="S75" s="178"/>
      <c r="T75" s="178"/>
    </row>
    <row r="76" spans="1:20" s="11" customFormat="1" ht="12" customHeight="1" thickTop="1">
      <c r="A76" s="293" t="s">
        <v>967</v>
      </c>
      <c r="B76" s="299" t="s">
        <v>258</v>
      </c>
      <c r="C76" s="299" t="s">
        <v>305</v>
      </c>
      <c r="D76" s="252" t="s">
        <v>308</v>
      </c>
      <c r="E76" s="254" t="s">
        <v>971</v>
      </c>
      <c r="F76" s="254" t="s">
        <v>972</v>
      </c>
      <c r="G76" s="258" t="s">
        <v>287</v>
      </c>
      <c r="H76" s="253" t="s">
        <v>310</v>
      </c>
      <c r="I76" s="305">
        <v>7</v>
      </c>
      <c r="J76" s="81" t="s">
        <v>289</v>
      </c>
      <c r="K76" s="59" t="s">
        <v>7</v>
      </c>
      <c r="L76" s="58" t="s">
        <v>72</v>
      </c>
      <c r="M76" s="252" t="s">
        <v>312</v>
      </c>
      <c r="N76" s="252" t="s">
        <v>313</v>
      </c>
      <c r="O76" s="35">
        <v>1286.96</v>
      </c>
      <c r="P76" s="141">
        <v>1</v>
      </c>
      <c r="Q76" s="31" t="s">
        <v>9</v>
      </c>
      <c r="R76" s="34">
        <v>9.3699999999999992</v>
      </c>
      <c r="S76" s="178"/>
      <c r="T76" s="178"/>
    </row>
    <row r="77" spans="1:20" s="11" customFormat="1" ht="12" customHeight="1">
      <c r="A77" s="294"/>
      <c r="B77" s="301"/>
      <c r="C77" s="301"/>
      <c r="D77" s="253"/>
      <c r="E77" s="255"/>
      <c r="F77" s="255"/>
      <c r="G77" s="258"/>
      <c r="H77" s="253"/>
      <c r="I77" s="306"/>
      <c r="J77" s="19" t="s">
        <v>290</v>
      </c>
      <c r="K77" s="62" t="s">
        <v>147</v>
      </c>
      <c r="L77" s="17" t="s">
        <v>79</v>
      </c>
      <c r="M77" s="253"/>
      <c r="N77" s="253"/>
      <c r="O77" s="41">
        <v>1286.96</v>
      </c>
      <c r="P77" s="142">
        <v>1</v>
      </c>
      <c r="Q77" s="38" t="s">
        <v>1</v>
      </c>
      <c r="R77" s="40">
        <v>9.3699999999999992</v>
      </c>
      <c r="S77" s="178"/>
      <c r="T77" s="178"/>
    </row>
    <row r="78" spans="1:20" s="11" customFormat="1" ht="12" customHeight="1">
      <c r="A78" s="294"/>
      <c r="B78" s="301"/>
      <c r="C78" s="301"/>
      <c r="D78" s="253"/>
      <c r="E78" s="255"/>
      <c r="F78" s="255"/>
      <c r="G78" s="258"/>
      <c r="H78" s="253"/>
      <c r="I78" s="306"/>
      <c r="J78" s="70" t="s">
        <v>291</v>
      </c>
      <c r="K78" s="82" t="s">
        <v>316</v>
      </c>
      <c r="L78" s="20" t="s">
        <v>267</v>
      </c>
      <c r="M78" s="253"/>
      <c r="N78" s="253"/>
      <c r="O78" s="41">
        <v>1286.96</v>
      </c>
      <c r="P78" s="142">
        <v>1</v>
      </c>
      <c r="Q78" s="120" t="s">
        <v>1</v>
      </c>
      <c r="R78" s="40">
        <v>9.3699999999999992</v>
      </c>
      <c r="S78" s="178"/>
      <c r="T78" s="178"/>
    </row>
    <row r="79" spans="1:20" s="11" customFormat="1" ht="12" customHeight="1">
      <c r="A79" s="294"/>
      <c r="B79" s="300"/>
      <c r="C79" s="300"/>
      <c r="D79" s="253"/>
      <c r="E79" s="256"/>
      <c r="F79" s="256"/>
      <c r="G79" s="258"/>
      <c r="H79" s="253"/>
      <c r="I79" s="307"/>
      <c r="J79" s="70" t="s">
        <v>293</v>
      </c>
      <c r="K79" s="55" t="s">
        <v>304</v>
      </c>
      <c r="L79" s="20" t="s">
        <v>283</v>
      </c>
      <c r="M79" s="253"/>
      <c r="N79" s="253"/>
      <c r="O79" s="41">
        <v>1286.96</v>
      </c>
      <c r="P79" s="142">
        <v>1</v>
      </c>
      <c r="Q79" s="110" t="s">
        <v>9</v>
      </c>
      <c r="R79" s="40">
        <v>9.3699999999999992</v>
      </c>
      <c r="S79" s="178"/>
      <c r="T79" s="178"/>
    </row>
    <row r="80" spans="1:20" s="11" customFormat="1" ht="12" customHeight="1" thickBot="1">
      <c r="A80" s="318"/>
      <c r="B80" s="320"/>
      <c r="C80" s="320"/>
      <c r="D80" s="259"/>
      <c r="E80" s="260"/>
      <c r="F80" s="260"/>
      <c r="G80" s="261"/>
      <c r="H80" s="259"/>
      <c r="I80" s="315"/>
      <c r="J80" s="63" t="s">
        <v>868</v>
      </c>
      <c r="K80" s="75" t="s">
        <v>285</v>
      </c>
      <c r="L80" s="63" t="s">
        <v>270</v>
      </c>
      <c r="M80" s="259"/>
      <c r="N80" s="259"/>
      <c r="O80" s="57">
        <v>1286.96</v>
      </c>
      <c r="P80" s="143">
        <v>1</v>
      </c>
      <c r="Q80" s="38" t="s">
        <v>1</v>
      </c>
      <c r="R80" s="78">
        <v>9.3699999999999992</v>
      </c>
      <c r="S80" s="178"/>
      <c r="T80" s="178"/>
    </row>
    <row r="81" spans="1:20" s="11" customFormat="1" ht="12" customHeight="1" thickTop="1">
      <c r="A81" s="293" t="s">
        <v>967</v>
      </c>
      <c r="B81" s="299" t="s">
        <v>258</v>
      </c>
      <c r="C81" s="299" t="s">
        <v>318</v>
      </c>
      <c r="D81" s="252" t="s">
        <v>308</v>
      </c>
      <c r="E81" s="258" t="s">
        <v>971</v>
      </c>
      <c r="F81" s="258" t="s">
        <v>972</v>
      </c>
      <c r="G81" s="258" t="s">
        <v>983</v>
      </c>
      <c r="H81" s="253" t="s">
        <v>310</v>
      </c>
      <c r="I81" s="305">
        <v>7</v>
      </c>
      <c r="J81" s="81" t="s">
        <v>869</v>
      </c>
      <c r="K81" s="59" t="s">
        <v>7</v>
      </c>
      <c r="L81" s="58" t="s">
        <v>72</v>
      </c>
      <c r="M81" s="252" t="s">
        <v>321</v>
      </c>
      <c r="N81" s="352">
        <v>8.0000000000000002E-3</v>
      </c>
      <c r="O81" s="35">
        <v>1286.96</v>
      </c>
      <c r="P81" s="141">
        <v>1</v>
      </c>
      <c r="Q81" s="31" t="s">
        <v>9</v>
      </c>
      <c r="R81" s="34">
        <v>9.3699999999999992</v>
      </c>
      <c r="S81" s="178"/>
      <c r="T81" s="178"/>
    </row>
    <row r="82" spans="1:20" s="11" customFormat="1" ht="12" customHeight="1">
      <c r="A82" s="294"/>
      <c r="B82" s="301"/>
      <c r="C82" s="301"/>
      <c r="D82" s="253"/>
      <c r="E82" s="258"/>
      <c r="F82" s="258"/>
      <c r="G82" s="258"/>
      <c r="H82" s="253"/>
      <c r="I82" s="306"/>
      <c r="J82" s="19" t="s">
        <v>870</v>
      </c>
      <c r="K82" s="62" t="s">
        <v>147</v>
      </c>
      <c r="L82" s="17" t="s">
        <v>79</v>
      </c>
      <c r="M82" s="253"/>
      <c r="N82" s="353"/>
      <c r="O82" s="41">
        <v>1286.96</v>
      </c>
      <c r="P82" s="142">
        <v>1</v>
      </c>
      <c r="Q82" s="38" t="s">
        <v>1</v>
      </c>
      <c r="R82" s="40">
        <v>9.3699999999999992</v>
      </c>
      <c r="S82" s="178"/>
      <c r="T82" s="178"/>
    </row>
    <row r="83" spans="1:20" s="11" customFormat="1" ht="12" customHeight="1">
      <c r="A83" s="294"/>
      <c r="B83" s="301"/>
      <c r="C83" s="301"/>
      <c r="D83" s="253"/>
      <c r="E83" s="258"/>
      <c r="F83" s="258"/>
      <c r="G83" s="258"/>
      <c r="H83" s="253"/>
      <c r="I83" s="306"/>
      <c r="J83" s="70" t="s">
        <v>871</v>
      </c>
      <c r="K83" s="82" t="s">
        <v>324</v>
      </c>
      <c r="L83" s="20" t="s">
        <v>267</v>
      </c>
      <c r="M83" s="253"/>
      <c r="N83" s="353"/>
      <c r="O83" s="41">
        <v>1286.96</v>
      </c>
      <c r="P83" s="142">
        <v>1</v>
      </c>
      <c r="Q83" s="38" t="s">
        <v>1</v>
      </c>
      <c r="R83" s="78">
        <v>9.3699999999999992</v>
      </c>
      <c r="S83" s="178"/>
      <c r="T83" s="178"/>
    </row>
    <row r="84" spans="1:20" s="11" customFormat="1" ht="12" customHeight="1">
      <c r="A84" s="294"/>
      <c r="B84" s="300"/>
      <c r="C84" s="300"/>
      <c r="D84" s="253"/>
      <c r="E84" s="258"/>
      <c r="F84" s="258"/>
      <c r="G84" s="258"/>
      <c r="H84" s="253"/>
      <c r="I84" s="307"/>
      <c r="J84" s="70" t="s">
        <v>872</v>
      </c>
      <c r="K84" s="55" t="s">
        <v>304</v>
      </c>
      <c r="L84" s="20" t="s">
        <v>283</v>
      </c>
      <c r="M84" s="253"/>
      <c r="N84" s="353"/>
      <c r="O84" s="41">
        <v>1286.96</v>
      </c>
      <c r="P84" s="142">
        <v>1</v>
      </c>
      <c r="Q84" s="120" t="s">
        <v>9</v>
      </c>
      <c r="R84" s="40">
        <v>9.3699999999999992</v>
      </c>
      <c r="S84" s="178"/>
      <c r="T84" s="178"/>
    </row>
    <row r="85" spans="1:20" s="11" customFormat="1" ht="12" customHeight="1" thickBot="1">
      <c r="A85" s="318"/>
      <c r="B85" s="320"/>
      <c r="C85" s="320"/>
      <c r="D85" s="259"/>
      <c r="E85" s="261"/>
      <c r="F85" s="261"/>
      <c r="G85" s="261"/>
      <c r="H85" s="259"/>
      <c r="I85" s="315"/>
      <c r="J85" s="63" t="s">
        <v>873</v>
      </c>
      <c r="K85" s="75" t="s">
        <v>285</v>
      </c>
      <c r="L85" s="63" t="s">
        <v>270</v>
      </c>
      <c r="M85" s="259"/>
      <c r="N85" s="354"/>
      <c r="O85" s="57">
        <v>1286.96</v>
      </c>
      <c r="P85" s="143">
        <v>1</v>
      </c>
      <c r="Q85" s="38" t="s">
        <v>1</v>
      </c>
      <c r="R85" s="78">
        <v>9.3699999999999992</v>
      </c>
      <c r="S85" s="178"/>
      <c r="T85" s="178"/>
    </row>
    <row r="86" spans="1:20" s="11" customFormat="1" ht="12" customHeight="1" thickTop="1">
      <c r="A86" s="293" t="s">
        <v>967</v>
      </c>
      <c r="B86" s="299" t="s">
        <v>258</v>
      </c>
      <c r="C86" s="299" t="s">
        <v>326</v>
      </c>
      <c r="D86" s="252" t="s">
        <v>327</v>
      </c>
      <c r="E86" s="258" t="s">
        <v>971</v>
      </c>
      <c r="F86" s="258" t="s">
        <v>972</v>
      </c>
      <c r="G86" s="258" t="s">
        <v>296</v>
      </c>
      <c r="H86" s="253" t="s">
        <v>329</v>
      </c>
      <c r="I86" s="287">
        <v>7</v>
      </c>
      <c r="J86" s="81" t="s">
        <v>298</v>
      </c>
      <c r="K86" s="59" t="s">
        <v>7</v>
      </c>
      <c r="L86" s="58" t="s">
        <v>72</v>
      </c>
      <c r="M86" s="252" t="s">
        <v>321</v>
      </c>
      <c r="N86" s="349">
        <v>0.1</v>
      </c>
      <c r="O86" s="60">
        <v>8043.5</v>
      </c>
      <c r="P86" s="141">
        <v>1</v>
      </c>
      <c r="Q86" s="31" t="s">
        <v>9</v>
      </c>
      <c r="R86" s="34">
        <v>9.3699999999999992</v>
      </c>
      <c r="S86" s="178"/>
      <c r="T86" s="178"/>
    </row>
    <row r="87" spans="1:20" s="11" customFormat="1" ht="12" customHeight="1">
      <c r="A87" s="294"/>
      <c r="B87" s="301"/>
      <c r="C87" s="301"/>
      <c r="D87" s="253"/>
      <c r="E87" s="258"/>
      <c r="F87" s="258"/>
      <c r="G87" s="258"/>
      <c r="H87" s="253"/>
      <c r="I87" s="287"/>
      <c r="J87" s="19" t="s">
        <v>300</v>
      </c>
      <c r="K87" s="62" t="s">
        <v>147</v>
      </c>
      <c r="L87" s="17" t="s">
        <v>79</v>
      </c>
      <c r="M87" s="253"/>
      <c r="N87" s="350"/>
      <c r="O87" s="95">
        <v>8043.5</v>
      </c>
      <c r="P87" s="142">
        <v>1</v>
      </c>
      <c r="Q87" s="38" t="s">
        <v>1</v>
      </c>
      <c r="R87" s="40">
        <v>9.3699999999999992</v>
      </c>
      <c r="S87" s="178"/>
      <c r="T87" s="178"/>
    </row>
    <row r="88" spans="1:20" s="11" customFormat="1" ht="12" customHeight="1">
      <c r="A88" s="294"/>
      <c r="B88" s="301"/>
      <c r="C88" s="301"/>
      <c r="D88" s="253"/>
      <c r="E88" s="258"/>
      <c r="F88" s="258"/>
      <c r="G88" s="258"/>
      <c r="H88" s="253"/>
      <c r="I88" s="287"/>
      <c r="J88" s="70" t="s">
        <v>301</v>
      </c>
      <c r="K88" s="82" t="s">
        <v>333</v>
      </c>
      <c r="L88" s="20" t="s">
        <v>267</v>
      </c>
      <c r="M88" s="253"/>
      <c r="N88" s="350"/>
      <c r="O88" s="95">
        <v>8043.5</v>
      </c>
      <c r="P88" s="142">
        <v>1</v>
      </c>
      <c r="Q88" s="38" t="s">
        <v>1</v>
      </c>
      <c r="R88" s="40">
        <v>9.3699999999999992</v>
      </c>
      <c r="S88" s="178"/>
      <c r="T88" s="178"/>
    </row>
    <row r="89" spans="1:20" s="11" customFormat="1" ht="12" customHeight="1" thickBot="1">
      <c r="A89" s="294"/>
      <c r="B89" s="300"/>
      <c r="C89" s="300"/>
      <c r="D89" s="253"/>
      <c r="E89" s="261"/>
      <c r="F89" s="261"/>
      <c r="G89" s="261"/>
      <c r="H89" s="259"/>
      <c r="I89" s="331"/>
      <c r="J89" s="114" t="s">
        <v>303</v>
      </c>
      <c r="K89" s="75" t="s">
        <v>285</v>
      </c>
      <c r="L89" s="63" t="s">
        <v>270</v>
      </c>
      <c r="M89" s="253"/>
      <c r="N89" s="351"/>
      <c r="O89" s="107">
        <v>8043.5</v>
      </c>
      <c r="P89" s="143">
        <v>1</v>
      </c>
      <c r="Q89" s="38" t="s">
        <v>1</v>
      </c>
      <c r="R89" s="78">
        <v>9.3699999999999992</v>
      </c>
      <c r="S89" s="178"/>
      <c r="T89" s="178"/>
    </row>
    <row r="90" spans="1:20" s="11" customFormat="1" ht="12" customHeight="1" thickTop="1">
      <c r="A90" s="293" t="s">
        <v>967</v>
      </c>
      <c r="B90" s="299" t="s">
        <v>258</v>
      </c>
      <c r="C90" s="299" t="s">
        <v>326</v>
      </c>
      <c r="D90" s="252" t="s">
        <v>335</v>
      </c>
      <c r="E90" s="257" t="s">
        <v>971</v>
      </c>
      <c r="F90" s="257" t="s">
        <v>972</v>
      </c>
      <c r="G90" s="257" t="s">
        <v>309</v>
      </c>
      <c r="H90" s="252" t="s">
        <v>337</v>
      </c>
      <c r="I90" s="286">
        <v>7</v>
      </c>
      <c r="J90" s="72" t="s">
        <v>311</v>
      </c>
      <c r="K90" s="59" t="s">
        <v>7</v>
      </c>
      <c r="L90" s="58" t="s">
        <v>72</v>
      </c>
      <c r="M90" s="252" t="s">
        <v>321</v>
      </c>
      <c r="N90" s="350">
        <v>5.0000000000000001E-3</v>
      </c>
      <c r="O90" s="60">
        <v>402.17500000000001</v>
      </c>
      <c r="P90" s="141">
        <v>1</v>
      </c>
      <c r="Q90" s="31" t="s">
        <v>9</v>
      </c>
      <c r="R90" s="34">
        <v>9.3699999999999992</v>
      </c>
      <c r="S90" s="178"/>
      <c r="T90" s="178"/>
    </row>
    <row r="91" spans="1:20" s="11" customFormat="1" ht="12" customHeight="1">
      <c r="A91" s="294"/>
      <c r="B91" s="301"/>
      <c r="C91" s="301"/>
      <c r="D91" s="253"/>
      <c r="E91" s="258"/>
      <c r="F91" s="258"/>
      <c r="G91" s="258"/>
      <c r="H91" s="253"/>
      <c r="I91" s="287"/>
      <c r="J91" s="19" t="s">
        <v>314</v>
      </c>
      <c r="K91" s="62" t="s">
        <v>147</v>
      </c>
      <c r="L91" s="17" t="s">
        <v>79</v>
      </c>
      <c r="M91" s="253"/>
      <c r="N91" s="350"/>
      <c r="O91" s="95">
        <v>402.17500000000001</v>
      </c>
      <c r="P91" s="142">
        <v>1</v>
      </c>
      <c r="Q91" s="38" t="s">
        <v>1</v>
      </c>
      <c r="R91" s="40">
        <v>9.3699999999999992</v>
      </c>
      <c r="S91" s="178"/>
      <c r="T91" s="178"/>
    </row>
    <row r="92" spans="1:20" s="11" customFormat="1" ht="12" customHeight="1">
      <c r="A92" s="294"/>
      <c r="B92" s="301"/>
      <c r="C92" s="301"/>
      <c r="D92" s="253"/>
      <c r="E92" s="258"/>
      <c r="F92" s="258"/>
      <c r="G92" s="258"/>
      <c r="H92" s="253"/>
      <c r="I92" s="287"/>
      <c r="J92" s="70" t="s">
        <v>315</v>
      </c>
      <c r="K92" s="82" t="s">
        <v>333</v>
      </c>
      <c r="L92" s="20" t="s">
        <v>267</v>
      </c>
      <c r="M92" s="253"/>
      <c r="N92" s="350"/>
      <c r="O92" s="95">
        <v>402.17500000000001</v>
      </c>
      <c r="P92" s="142">
        <v>1</v>
      </c>
      <c r="Q92" s="38" t="s">
        <v>1</v>
      </c>
      <c r="R92" s="78">
        <v>9.3699999999999992</v>
      </c>
      <c r="S92" s="178"/>
      <c r="T92" s="178"/>
    </row>
    <row r="93" spans="1:20" s="11" customFormat="1" ht="12" customHeight="1" thickBot="1">
      <c r="A93" s="294"/>
      <c r="B93" s="300"/>
      <c r="C93" s="300"/>
      <c r="D93" s="253"/>
      <c r="E93" s="261"/>
      <c r="F93" s="261"/>
      <c r="G93" s="261"/>
      <c r="H93" s="259"/>
      <c r="I93" s="331"/>
      <c r="J93" s="63" t="s">
        <v>317</v>
      </c>
      <c r="K93" s="75" t="s">
        <v>285</v>
      </c>
      <c r="L93" s="63" t="s">
        <v>270</v>
      </c>
      <c r="M93" s="253"/>
      <c r="N93" s="350"/>
      <c r="O93" s="107">
        <v>402.17500000000001</v>
      </c>
      <c r="P93" s="143">
        <v>1</v>
      </c>
      <c r="Q93" s="38" t="s">
        <v>1</v>
      </c>
      <c r="R93" s="78">
        <v>9.3699999999999992</v>
      </c>
      <c r="S93" s="178"/>
      <c r="T93" s="178"/>
    </row>
    <row r="94" spans="1:20" s="11" customFormat="1" ht="12" customHeight="1" thickTop="1">
      <c r="A94" s="293" t="s">
        <v>967</v>
      </c>
      <c r="B94" s="299" t="s">
        <v>258</v>
      </c>
      <c r="C94" s="299" t="s">
        <v>326</v>
      </c>
      <c r="D94" s="252" t="s">
        <v>342</v>
      </c>
      <c r="E94" s="257" t="s">
        <v>971</v>
      </c>
      <c r="F94" s="257" t="s">
        <v>972</v>
      </c>
      <c r="G94" s="257" t="s">
        <v>319</v>
      </c>
      <c r="H94" s="252" t="s">
        <v>344</v>
      </c>
      <c r="I94" s="286">
        <v>7</v>
      </c>
      <c r="J94" s="81" t="s">
        <v>320</v>
      </c>
      <c r="K94" s="59" t="s">
        <v>7</v>
      </c>
      <c r="L94" s="58" t="s">
        <v>72</v>
      </c>
      <c r="M94" s="252" t="s">
        <v>321</v>
      </c>
      <c r="N94" s="349">
        <v>0.2</v>
      </c>
      <c r="O94" s="60">
        <v>16087</v>
      </c>
      <c r="P94" s="141">
        <v>1</v>
      </c>
      <c r="Q94" s="31" t="s">
        <v>9</v>
      </c>
      <c r="R94" s="34">
        <v>9.3699999999999992</v>
      </c>
      <c r="S94" s="178"/>
      <c r="T94" s="178"/>
    </row>
    <row r="95" spans="1:20" s="11" customFormat="1" ht="12" customHeight="1">
      <c r="A95" s="294"/>
      <c r="B95" s="301"/>
      <c r="C95" s="301"/>
      <c r="D95" s="253"/>
      <c r="E95" s="258"/>
      <c r="F95" s="258"/>
      <c r="G95" s="258"/>
      <c r="H95" s="253"/>
      <c r="I95" s="287"/>
      <c r="J95" s="19" t="s">
        <v>322</v>
      </c>
      <c r="K95" s="62" t="s">
        <v>147</v>
      </c>
      <c r="L95" s="17" t="s">
        <v>79</v>
      </c>
      <c r="M95" s="253"/>
      <c r="N95" s="350"/>
      <c r="O95" s="95">
        <v>16087</v>
      </c>
      <c r="P95" s="142">
        <v>1</v>
      </c>
      <c r="Q95" s="38" t="s">
        <v>1</v>
      </c>
      <c r="R95" s="40">
        <v>9.3699999999999992</v>
      </c>
      <c r="S95" s="178"/>
      <c r="T95" s="178"/>
    </row>
    <row r="96" spans="1:20" s="11" customFormat="1" ht="12" customHeight="1">
      <c r="A96" s="294"/>
      <c r="B96" s="301"/>
      <c r="C96" s="301"/>
      <c r="D96" s="253"/>
      <c r="E96" s="258"/>
      <c r="F96" s="258"/>
      <c r="G96" s="258"/>
      <c r="H96" s="253"/>
      <c r="I96" s="287"/>
      <c r="J96" s="70" t="s">
        <v>323</v>
      </c>
      <c r="K96" s="82" t="s">
        <v>333</v>
      </c>
      <c r="L96" s="20" t="s">
        <v>267</v>
      </c>
      <c r="M96" s="253"/>
      <c r="N96" s="350"/>
      <c r="O96" s="95">
        <v>16087</v>
      </c>
      <c r="P96" s="142">
        <v>1</v>
      </c>
      <c r="Q96" s="38" t="s">
        <v>1</v>
      </c>
      <c r="R96" s="78">
        <v>9.3699999999999992</v>
      </c>
      <c r="S96" s="178"/>
      <c r="T96" s="178"/>
    </row>
    <row r="97" spans="1:20" s="11" customFormat="1" ht="12" customHeight="1" thickBot="1">
      <c r="A97" s="294"/>
      <c r="B97" s="300"/>
      <c r="C97" s="300"/>
      <c r="D97" s="253"/>
      <c r="E97" s="261"/>
      <c r="F97" s="261"/>
      <c r="G97" s="261"/>
      <c r="H97" s="259"/>
      <c r="I97" s="331"/>
      <c r="J97" s="63" t="s">
        <v>325</v>
      </c>
      <c r="K97" s="75" t="s">
        <v>285</v>
      </c>
      <c r="L97" s="63" t="s">
        <v>270</v>
      </c>
      <c r="M97" s="253"/>
      <c r="N97" s="351"/>
      <c r="O97" s="107">
        <v>16087</v>
      </c>
      <c r="P97" s="143">
        <v>1</v>
      </c>
      <c r="Q97" s="38" t="s">
        <v>1</v>
      </c>
      <c r="R97" s="78">
        <v>9.3699999999999992</v>
      </c>
      <c r="S97" s="178"/>
      <c r="T97" s="178"/>
    </row>
    <row r="98" spans="1:20" s="11" customFormat="1" ht="12" customHeight="1" thickTop="1">
      <c r="A98" s="293" t="s">
        <v>967</v>
      </c>
      <c r="B98" s="299" t="s">
        <v>258</v>
      </c>
      <c r="C98" s="299" t="s">
        <v>349</v>
      </c>
      <c r="D98" s="252" t="s">
        <v>295</v>
      </c>
      <c r="E98" s="258" t="s">
        <v>971</v>
      </c>
      <c r="F98" s="258" t="s">
        <v>972</v>
      </c>
      <c r="G98" s="258" t="s">
        <v>328</v>
      </c>
      <c r="H98" s="253" t="s">
        <v>351</v>
      </c>
      <c r="I98" s="287">
        <v>7</v>
      </c>
      <c r="J98" s="81" t="s">
        <v>330</v>
      </c>
      <c r="K98" s="59" t="s">
        <v>7</v>
      </c>
      <c r="L98" s="58" t="s">
        <v>72</v>
      </c>
      <c r="M98" s="252" t="s">
        <v>321</v>
      </c>
      <c r="N98" s="350">
        <v>0.05</v>
      </c>
      <c r="O98" s="35">
        <v>4021.75</v>
      </c>
      <c r="P98" s="141">
        <v>1</v>
      </c>
      <c r="Q98" s="31" t="s">
        <v>9</v>
      </c>
      <c r="R98" s="34">
        <v>9.3699999999999992</v>
      </c>
      <c r="S98" s="178"/>
      <c r="T98" s="178"/>
    </row>
    <row r="99" spans="1:20" s="11" customFormat="1" ht="12" customHeight="1">
      <c r="A99" s="294"/>
      <c r="B99" s="301"/>
      <c r="C99" s="301"/>
      <c r="D99" s="253"/>
      <c r="E99" s="258"/>
      <c r="F99" s="258"/>
      <c r="G99" s="258"/>
      <c r="H99" s="253"/>
      <c r="I99" s="287"/>
      <c r="J99" s="19" t="s">
        <v>331</v>
      </c>
      <c r="K99" s="62" t="s">
        <v>147</v>
      </c>
      <c r="L99" s="17" t="s">
        <v>79</v>
      </c>
      <c r="M99" s="253"/>
      <c r="N99" s="350"/>
      <c r="O99" s="41">
        <v>4021.75</v>
      </c>
      <c r="P99" s="142">
        <v>1</v>
      </c>
      <c r="Q99" s="38" t="s">
        <v>1</v>
      </c>
      <c r="R99" s="40">
        <v>9.3699999999999992</v>
      </c>
      <c r="S99" s="178"/>
      <c r="T99" s="178"/>
    </row>
    <row r="100" spans="1:20" s="11" customFormat="1" ht="12" customHeight="1">
      <c r="A100" s="294"/>
      <c r="B100" s="301"/>
      <c r="C100" s="301"/>
      <c r="D100" s="253"/>
      <c r="E100" s="258"/>
      <c r="F100" s="258"/>
      <c r="G100" s="258"/>
      <c r="H100" s="253"/>
      <c r="I100" s="287"/>
      <c r="J100" s="70" t="s">
        <v>332</v>
      </c>
      <c r="K100" s="82" t="s">
        <v>355</v>
      </c>
      <c r="L100" s="20" t="s">
        <v>267</v>
      </c>
      <c r="M100" s="253"/>
      <c r="N100" s="350"/>
      <c r="O100" s="41">
        <v>4021.75</v>
      </c>
      <c r="P100" s="142">
        <v>1</v>
      </c>
      <c r="Q100" s="120" t="s">
        <v>1</v>
      </c>
      <c r="R100" s="40">
        <v>9.3699999999999992</v>
      </c>
      <c r="S100" s="178"/>
      <c r="T100" s="178"/>
    </row>
    <row r="101" spans="1:20" s="11" customFormat="1" ht="12" customHeight="1">
      <c r="A101" s="294"/>
      <c r="B101" s="300"/>
      <c r="C101" s="300"/>
      <c r="D101" s="253"/>
      <c r="E101" s="258"/>
      <c r="F101" s="258"/>
      <c r="G101" s="258"/>
      <c r="H101" s="253"/>
      <c r="I101" s="287"/>
      <c r="J101" s="70" t="s">
        <v>334</v>
      </c>
      <c r="K101" s="55" t="s">
        <v>304</v>
      </c>
      <c r="L101" s="20" t="s">
        <v>283</v>
      </c>
      <c r="M101" s="253"/>
      <c r="N101" s="350"/>
      <c r="O101" s="41">
        <v>4021.75</v>
      </c>
      <c r="P101" s="142">
        <v>1</v>
      </c>
      <c r="Q101" s="110" t="s">
        <v>9</v>
      </c>
      <c r="R101" s="40">
        <v>9.3699999999999992</v>
      </c>
      <c r="S101" s="178"/>
      <c r="T101" s="178"/>
    </row>
    <row r="102" spans="1:20" s="11" customFormat="1" ht="12" customHeight="1" thickBot="1">
      <c r="A102" s="318"/>
      <c r="B102" s="320"/>
      <c r="C102" s="320"/>
      <c r="D102" s="259"/>
      <c r="E102" s="261"/>
      <c r="F102" s="261"/>
      <c r="G102" s="261"/>
      <c r="H102" s="259"/>
      <c r="I102" s="331"/>
      <c r="J102" s="63" t="s">
        <v>874</v>
      </c>
      <c r="K102" s="75" t="s">
        <v>285</v>
      </c>
      <c r="L102" s="63" t="s">
        <v>270</v>
      </c>
      <c r="M102" s="259"/>
      <c r="N102" s="351"/>
      <c r="O102" s="57">
        <v>4021.75</v>
      </c>
      <c r="P102" s="143">
        <v>1</v>
      </c>
      <c r="Q102" s="38" t="s">
        <v>1</v>
      </c>
      <c r="R102" s="78">
        <v>9.3699999999999992</v>
      </c>
      <c r="S102" s="178"/>
      <c r="T102" s="178"/>
    </row>
    <row r="103" spans="1:20" s="11" customFormat="1" ht="12" customHeight="1" thickTop="1">
      <c r="A103" s="293" t="s">
        <v>967</v>
      </c>
      <c r="B103" s="299" t="s">
        <v>258</v>
      </c>
      <c r="C103" s="299" t="s">
        <v>356</v>
      </c>
      <c r="D103" s="252" t="s">
        <v>357</v>
      </c>
      <c r="E103" s="258" t="s">
        <v>971</v>
      </c>
      <c r="F103" s="258" t="s">
        <v>972</v>
      </c>
      <c r="G103" s="258" t="s">
        <v>336</v>
      </c>
      <c r="H103" s="253" t="s">
        <v>359</v>
      </c>
      <c r="I103" s="287">
        <v>7</v>
      </c>
      <c r="J103" s="81" t="s">
        <v>338</v>
      </c>
      <c r="K103" s="59" t="s">
        <v>7</v>
      </c>
      <c r="L103" s="58" t="s">
        <v>72</v>
      </c>
      <c r="M103" s="252" t="s">
        <v>361</v>
      </c>
      <c r="N103" s="352">
        <v>0.01</v>
      </c>
      <c r="O103" s="35">
        <v>804.35</v>
      </c>
      <c r="P103" s="141">
        <v>1</v>
      </c>
      <c r="Q103" s="31" t="s">
        <v>9</v>
      </c>
      <c r="R103" s="34">
        <v>9.3699999999999992</v>
      </c>
      <c r="S103" s="178"/>
      <c r="T103" s="178"/>
    </row>
    <row r="104" spans="1:20" s="11" customFormat="1" ht="12" customHeight="1">
      <c r="A104" s="294"/>
      <c r="B104" s="301"/>
      <c r="C104" s="301"/>
      <c r="D104" s="253"/>
      <c r="E104" s="258"/>
      <c r="F104" s="258"/>
      <c r="G104" s="258"/>
      <c r="H104" s="253"/>
      <c r="I104" s="287"/>
      <c r="J104" s="19" t="s">
        <v>339</v>
      </c>
      <c r="K104" s="62" t="s">
        <v>147</v>
      </c>
      <c r="L104" s="17" t="s">
        <v>79</v>
      </c>
      <c r="M104" s="253"/>
      <c r="N104" s="353"/>
      <c r="O104" s="41">
        <v>804.35</v>
      </c>
      <c r="P104" s="142">
        <v>1</v>
      </c>
      <c r="Q104" s="38" t="s">
        <v>1</v>
      </c>
      <c r="R104" s="40">
        <v>9.3699999999999992</v>
      </c>
      <c r="S104" s="178"/>
      <c r="T104" s="178"/>
    </row>
    <row r="105" spans="1:20" s="11" customFormat="1" ht="12" customHeight="1">
      <c r="A105" s="294"/>
      <c r="B105" s="301"/>
      <c r="C105" s="301"/>
      <c r="D105" s="253"/>
      <c r="E105" s="258"/>
      <c r="F105" s="258"/>
      <c r="G105" s="258"/>
      <c r="H105" s="253"/>
      <c r="I105" s="287"/>
      <c r="J105" s="70" t="s">
        <v>340</v>
      </c>
      <c r="K105" s="82" t="s">
        <v>364</v>
      </c>
      <c r="L105" s="20" t="s">
        <v>267</v>
      </c>
      <c r="M105" s="253"/>
      <c r="N105" s="353"/>
      <c r="O105" s="41">
        <v>804.35</v>
      </c>
      <c r="P105" s="142">
        <v>1</v>
      </c>
      <c r="Q105" s="38" t="s">
        <v>1</v>
      </c>
      <c r="R105" s="40">
        <v>9.3699999999999992</v>
      </c>
      <c r="S105" s="178"/>
      <c r="T105" s="178"/>
    </row>
    <row r="106" spans="1:20" s="11" customFormat="1" ht="12" customHeight="1">
      <c r="A106" s="294"/>
      <c r="B106" s="300"/>
      <c r="C106" s="300"/>
      <c r="D106" s="253"/>
      <c r="E106" s="258"/>
      <c r="F106" s="258"/>
      <c r="G106" s="258"/>
      <c r="H106" s="253"/>
      <c r="I106" s="287"/>
      <c r="J106" s="70" t="s">
        <v>341</v>
      </c>
      <c r="K106" s="82" t="s">
        <v>366</v>
      </c>
      <c r="L106" s="20" t="s">
        <v>283</v>
      </c>
      <c r="M106" s="253"/>
      <c r="N106" s="353"/>
      <c r="O106" s="41">
        <v>804.35</v>
      </c>
      <c r="P106" s="142">
        <v>1</v>
      </c>
      <c r="Q106" s="38" t="s">
        <v>1</v>
      </c>
      <c r="R106" s="40">
        <v>9.3699999999999992</v>
      </c>
      <c r="S106" s="178"/>
      <c r="T106" s="178"/>
    </row>
    <row r="107" spans="1:20" s="11" customFormat="1" ht="12" customHeight="1" thickBot="1">
      <c r="A107" s="318"/>
      <c r="B107" s="320"/>
      <c r="C107" s="320"/>
      <c r="D107" s="259"/>
      <c r="E107" s="261"/>
      <c r="F107" s="261"/>
      <c r="G107" s="261"/>
      <c r="H107" s="259"/>
      <c r="I107" s="331"/>
      <c r="J107" s="63" t="s">
        <v>875</v>
      </c>
      <c r="K107" s="75" t="s">
        <v>285</v>
      </c>
      <c r="L107" s="63" t="s">
        <v>270</v>
      </c>
      <c r="M107" s="259"/>
      <c r="N107" s="354"/>
      <c r="O107" s="57">
        <v>804.35</v>
      </c>
      <c r="P107" s="143">
        <v>1</v>
      </c>
      <c r="Q107" s="38" t="s">
        <v>1</v>
      </c>
      <c r="R107" s="78">
        <v>9.3699999999999992</v>
      </c>
      <c r="S107" s="178"/>
      <c r="T107" s="178"/>
    </row>
    <row r="108" spans="1:20" s="11" customFormat="1" ht="12" customHeight="1" thickTop="1">
      <c r="A108" s="293" t="s">
        <v>967</v>
      </c>
      <c r="B108" s="299" t="s">
        <v>258</v>
      </c>
      <c r="C108" s="299" t="s">
        <v>367</v>
      </c>
      <c r="D108" s="252" t="s">
        <v>87</v>
      </c>
      <c r="E108" s="257" t="s">
        <v>971</v>
      </c>
      <c r="F108" s="257" t="s">
        <v>972</v>
      </c>
      <c r="G108" s="257" t="s">
        <v>343</v>
      </c>
      <c r="H108" s="252" t="s">
        <v>369</v>
      </c>
      <c r="I108" s="286">
        <v>7</v>
      </c>
      <c r="J108" s="81" t="s">
        <v>345</v>
      </c>
      <c r="K108" s="59" t="s">
        <v>7</v>
      </c>
      <c r="L108" s="58" t="s">
        <v>371</v>
      </c>
      <c r="M108" s="252" t="s">
        <v>372</v>
      </c>
      <c r="N108" s="352">
        <v>5.0000000000000001E-3</v>
      </c>
      <c r="O108" s="35">
        <v>804.35</v>
      </c>
      <c r="P108" s="141">
        <v>1</v>
      </c>
      <c r="Q108" s="31" t="s">
        <v>9</v>
      </c>
      <c r="R108" s="34">
        <v>9.3699999999999992</v>
      </c>
      <c r="S108" s="178"/>
      <c r="T108" s="178"/>
    </row>
    <row r="109" spans="1:20" s="11" customFormat="1" ht="12" customHeight="1">
      <c r="A109" s="294"/>
      <c r="B109" s="301"/>
      <c r="C109" s="301"/>
      <c r="D109" s="253"/>
      <c r="E109" s="258"/>
      <c r="F109" s="258"/>
      <c r="G109" s="258"/>
      <c r="H109" s="253"/>
      <c r="I109" s="287"/>
      <c r="J109" s="19" t="s">
        <v>346</v>
      </c>
      <c r="K109" s="62" t="s">
        <v>147</v>
      </c>
      <c r="L109" s="17" t="s">
        <v>79</v>
      </c>
      <c r="M109" s="253"/>
      <c r="N109" s="353"/>
      <c r="O109" s="41">
        <v>804.35</v>
      </c>
      <c r="P109" s="142">
        <v>1</v>
      </c>
      <c r="Q109" s="38" t="s">
        <v>1</v>
      </c>
      <c r="R109" s="40">
        <v>9.3699999999999992</v>
      </c>
      <c r="S109" s="178"/>
      <c r="T109" s="178"/>
    </row>
    <row r="110" spans="1:20" s="11" customFormat="1" ht="12" customHeight="1">
      <c r="A110" s="294"/>
      <c r="B110" s="301"/>
      <c r="C110" s="301"/>
      <c r="D110" s="253"/>
      <c r="E110" s="258"/>
      <c r="F110" s="258"/>
      <c r="G110" s="258"/>
      <c r="H110" s="253"/>
      <c r="I110" s="287"/>
      <c r="J110" s="70" t="s">
        <v>347</v>
      </c>
      <c r="K110" s="82" t="s">
        <v>375</v>
      </c>
      <c r="L110" s="20" t="s">
        <v>267</v>
      </c>
      <c r="M110" s="253"/>
      <c r="N110" s="353"/>
      <c r="O110" s="41">
        <v>804.35</v>
      </c>
      <c r="P110" s="142">
        <v>1</v>
      </c>
      <c r="Q110" s="38" t="s">
        <v>1</v>
      </c>
      <c r="R110" s="40">
        <v>9.3699999999999992</v>
      </c>
      <c r="S110" s="178"/>
      <c r="T110" s="178"/>
    </row>
    <row r="111" spans="1:20" s="11" customFormat="1" ht="12" customHeight="1" thickBot="1">
      <c r="A111" s="294"/>
      <c r="B111" s="300"/>
      <c r="C111" s="300"/>
      <c r="D111" s="253"/>
      <c r="E111" s="261"/>
      <c r="F111" s="261"/>
      <c r="G111" s="261"/>
      <c r="H111" s="259"/>
      <c r="I111" s="331"/>
      <c r="J111" s="63" t="s">
        <v>348</v>
      </c>
      <c r="K111" s="75" t="s">
        <v>285</v>
      </c>
      <c r="L111" s="63" t="s">
        <v>270</v>
      </c>
      <c r="M111" s="253"/>
      <c r="N111" s="353"/>
      <c r="O111" s="57">
        <v>804.35</v>
      </c>
      <c r="P111" s="143">
        <v>1</v>
      </c>
      <c r="Q111" s="38" t="s">
        <v>1</v>
      </c>
      <c r="R111" s="78">
        <v>9.3699999999999992</v>
      </c>
      <c r="S111" s="178"/>
      <c r="T111" s="178"/>
    </row>
    <row r="112" spans="1:20" s="11" customFormat="1" ht="12" customHeight="1" thickTop="1">
      <c r="A112" s="293" t="s">
        <v>967</v>
      </c>
      <c r="B112" s="299" t="s">
        <v>258</v>
      </c>
      <c r="C112" s="299" t="s">
        <v>402</v>
      </c>
      <c r="D112" s="252" t="s">
        <v>87</v>
      </c>
      <c r="E112" s="254" t="s">
        <v>971</v>
      </c>
      <c r="F112" s="254" t="s">
        <v>972</v>
      </c>
      <c r="G112" s="254" t="s">
        <v>379</v>
      </c>
      <c r="H112" s="299" t="s">
        <v>404</v>
      </c>
      <c r="I112" s="305">
        <v>7</v>
      </c>
      <c r="J112" s="58" t="s">
        <v>381</v>
      </c>
      <c r="K112" s="74" t="s">
        <v>7</v>
      </c>
      <c r="L112" s="58" t="s">
        <v>72</v>
      </c>
      <c r="M112" s="252" t="s">
        <v>406</v>
      </c>
      <c r="N112" s="349">
        <v>0.01</v>
      </c>
      <c r="O112" s="60">
        <v>804.35</v>
      </c>
      <c r="P112" s="141">
        <v>1</v>
      </c>
      <c r="Q112" s="31" t="s">
        <v>9</v>
      </c>
      <c r="R112" s="34">
        <v>9.3699999999999992</v>
      </c>
      <c r="S112" s="178"/>
      <c r="T112" s="178"/>
    </row>
    <row r="113" spans="1:20" s="11" customFormat="1" ht="12" customHeight="1">
      <c r="A113" s="294"/>
      <c r="B113" s="301"/>
      <c r="C113" s="301"/>
      <c r="D113" s="253"/>
      <c r="E113" s="255"/>
      <c r="F113" s="255"/>
      <c r="G113" s="255"/>
      <c r="H113" s="301"/>
      <c r="I113" s="306"/>
      <c r="J113" s="17" t="s">
        <v>383</v>
      </c>
      <c r="K113" s="55" t="s">
        <v>147</v>
      </c>
      <c r="L113" s="17" t="s">
        <v>79</v>
      </c>
      <c r="M113" s="253"/>
      <c r="N113" s="350"/>
      <c r="O113" s="95">
        <v>804.35</v>
      </c>
      <c r="P113" s="142">
        <v>1</v>
      </c>
      <c r="Q113" s="38" t="s">
        <v>1</v>
      </c>
      <c r="R113" s="40">
        <v>9.3699999999999992</v>
      </c>
      <c r="S113" s="178"/>
      <c r="T113" s="178"/>
    </row>
    <row r="114" spans="1:20" s="11" customFormat="1" ht="12" customHeight="1">
      <c r="A114" s="294"/>
      <c r="B114" s="301"/>
      <c r="C114" s="301"/>
      <c r="D114" s="253"/>
      <c r="E114" s="255"/>
      <c r="F114" s="255"/>
      <c r="G114" s="255"/>
      <c r="H114" s="301"/>
      <c r="I114" s="306"/>
      <c r="J114" s="20" t="s">
        <v>384</v>
      </c>
      <c r="K114" s="82" t="s">
        <v>266</v>
      </c>
      <c r="L114" s="20" t="s">
        <v>267</v>
      </c>
      <c r="M114" s="253"/>
      <c r="N114" s="350"/>
      <c r="O114" s="48">
        <v>804.35</v>
      </c>
      <c r="P114" s="142">
        <v>1</v>
      </c>
      <c r="Q114" s="38" t="s">
        <v>1</v>
      </c>
      <c r="R114" s="40">
        <v>9.3699999999999992</v>
      </c>
      <c r="S114" s="178"/>
      <c r="T114" s="178"/>
    </row>
    <row r="115" spans="1:20" s="11" customFormat="1" ht="12" customHeight="1">
      <c r="A115" s="294"/>
      <c r="B115" s="300"/>
      <c r="C115" s="300"/>
      <c r="D115" s="253"/>
      <c r="E115" s="256"/>
      <c r="F115" s="256"/>
      <c r="G115" s="256"/>
      <c r="H115" s="308"/>
      <c r="I115" s="307"/>
      <c r="J115" s="20" t="s">
        <v>877</v>
      </c>
      <c r="K115" s="55" t="s">
        <v>410</v>
      </c>
      <c r="L115" s="20" t="s">
        <v>283</v>
      </c>
      <c r="M115" s="253"/>
      <c r="N115" s="350"/>
      <c r="O115" s="95">
        <v>804.35</v>
      </c>
      <c r="P115" s="142">
        <v>1</v>
      </c>
      <c r="Q115" s="38" t="s">
        <v>1</v>
      </c>
      <c r="R115" s="40">
        <v>9.3699999999999992</v>
      </c>
      <c r="S115" s="178"/>
      <c r="T115" s="178"/>
    </row>
    <row r="116" spans="1:20" s="11" customFormat="1" ht="12" customHeight="1">
      <c r="A116" s="294"/>
      <c r="B116" s="300"/>
      <c r="C116" s="300"/>
      <c r="D116" s="253"/>
      <c r="E116" s="256"/>
      <c r="F116" s="256"/>
      <c r="G116" s="256"/>
      <c r="H116" s="308"/>
      <c r="I116" s="307"/>
      <c r="J116" s="20" t="s">
        <v>878</v>
      </c>
      <c r="K116" s="55" t="s">
        <v>269</v>
      </c>
      <c r="L116" s="20" t="s">
        <v>270</v>
      </c>
      <c r="M116" s="253"/>
      <c r="N116" s="350"/>
      <c r="O116" s="95">
        <v>804.35</v>
      </c>
      <c r="P116" s="142">
        <v>1</v>
      </c>
      <c r="Q116" s="38" t="s">
        <v>1</v>
      </c>
      <c r="R116" s="40">
        <v>9.3699999999999992</v>
      </c>
      <c r="S116" s="178"/>
      <c r="T116" s="178"/>
    </row>
    <row r="117" spans="1:20" s="11" customFormat="1" ht="12" customHeight="1" thickBot="1">
      <c r="A117" s="294"/>
      <c r="B117" s="300"/>
      <c r="C117" s="300"/>
      <c r="D117" s="259"/>
      <c r="E117" s="256"/>
      <c r="F117" s="256"/>
      <c r="G117" s="256"/>
      <c r="H117" s="308"/>
      <c r="I117" s="307"/>
      <c r="J117" s="63" t="s">
        <v>879</v>
      </c>
      <c r="K117" s="75" t="s">
        <v>412</v>
      </c>
      <c r="L117" s="63" t="s">
        <v>283</v>
      </c>
      <c r="M117" s="259"/>
      <c r="N117" s="351"/>
      <c r="O117" s="107">
        <v>804.35</v>
      </c>
      <c r="P117" s="143">
        <v>1</v>
      </c>
      <c r="Q117" s="38" t="s">
        <v>1</v>
      </c>
      <c r="R117" s="78">
        <v>9.3699999999999992</v>
      </c>
      <c r="S117" s="178"/>
      <c r="T117" s="178"/>
    </row>
    <row r="118" spans="1:20" s="11" customFormat="1" ht="12" customHeight="1" thickTop="1">
      <c r="A118" s="293" t="s">
        <v>967</v>
      </c>
      <c r="B118" s="299" t="s">
        <v>258</v>
      </c>
      <c r="C118" s="299" t="s">
        <v>413</v>
      </c>
      <c r="D118" s="252" t="s">
        <v>87</v>
      </c>
      <c r="E118" s="254" t="s">
        <v>971</v>
      </c>
      <c r="F118" s="254" t="s">
        <v>972</v>
      </c>
      <c r="G118" s="254" t="s">
        <v>984</v>
      </c>
      <c r="H118" s="299" t="s">
        <v>415</v>
      </c>
      <c r="I118" s="305">
        <v>7</v>
      </c>
      <c r="J118" s="58" t="s">
        <v>880</v>
      </c>
      <c r="K118" s="74" t="s">
        <v>7</v>
      </c>
      <c r="L118" s="58" t="s">
        <v>72</v>
      </c>
      <c r="M118" s="252" t="s">
        <v>417</v>
      </c>
      <c r="N118" s="349">
        <v>0.01</v>
      </c>
      <c r="O118" s="60">
        <v>804.35</v>
      </c>
      <c r="P118" s="141">
        <v>1</v>
      </c>
      <c r="Q118" s="31" t="s">
        <v>9</v>
      </c>
      <c r="R118" s="34">
        <v>9.3699999999999992</v>
      </c>
      <c r="S118" s="178"/>
      <c r="T118" s="178"/>
    </row>
    <row r="119" spans="1:20" s="11" customFormat="1" ht="12" customHeight="1">
      <c r="A119" s="294"/>
      <c r="B119" s="301"/>
      <c r="C119" s="301"/>
      <c r="D119" s="253"/>
      <c r="E119" s="255"/>
      <c r="F119" s="255"/>
      <c r="G119" s="255"/>
      <c r="H119" s="301"/>
      <c r="I119" s="306"/>
      <c r="J119" s="17" t="s">
        <v>881</v>
      </c>
      <c r="K119" s="55" t="s">
        <v>147</v>
      </c>
      <c r="L119" s="17" t="s">
        <v>79</v>
      </c>
      <c r="M119" s="253"/>
      <c r="N119" s="350"/>
      <c r="O119" s="95">
        <v>804.35</v>
      </c>
      <c r="P119" s="142">
        <v>1</v>
      </c>
      <c r="Q119" s="38" t="s">
        <v>1</v>
      </c>
      <c r="R119" s="40">
        <v>9.3699999999999992</v>
      </c>
      <c r="S119" s="178"/>
      <c r="T119" s="178"/>
    </row>
    <row r="120" spans="1:20" s="11" customFormat="1" ht="12" customHeight="1">
      <c r="A120" s="294"/>
      <c r="B120" s="301"/>
      <c r="C120" s="301"/>
      <c r="D120" s="253"/>
      <c r="E120" s="255"/>
      <c r="F120" s="255"/>
      <c r="G120" s="255"/>
      <c r="H120" s="301"/>
      <c r="I120" s="306"/>
      <c r="J120" s="20" t="s">
        <v>882</v>
      </c>
      <c r="K120" s="82" t="s">
        <v>266</v>
      </c>
      <c r="L120" s="20" t="s">
        <v>267</v>
      </c>
      <c r="M120" s="253"/>
      <c r="N120" s="350"/>
      <c r="O120" s="95">
        <v>804.35</v>
      </c>
      <c r="P120" s="142">
        <v>1</v>
      </c>
      <c r="Q120" s="38" t="s">
        <v>1</v>
      </c>
      <c r="R120" s="40">
        <v>9.3699999999999992</v>
      </c>
      <c r="S120" s="178"/>
      <c r="T120" s="178"/>
    </row>
    <row r="121" spans="1:20" s="11" customFormat="1" ht="12" customHeight="1">
      <c r="A121" s="294"/>
      <c r="B121" s="301"/>
      <c r="C121" s="301"/>
      <c r="D121" s="253"/>
      <c r="E121" s="255"/>
      <c r="F121" s="255"/>
      <c r="G121" s="255"/>
      <c r="H121" s="301"/>
      <c r="I121" s="306"/>
      <c r="J121" s="20" t="s">
        <v>883</v>
      </c>
      <c r="K121" s="55" t="s">
        <v>420</v>
      </c>
      <c r="L121" s="20" t="s">
        <v>79</v>
      </c>
      <c r="M121" s="253"/>
      <c r="N121" s="350"/>
      <c r="O121" s="95">
        <v>804.35</v>
      </c>
      <c r="P121" s="142">
        <v>1</v>
      </c>
      <c r="Q121" s="38" t="s">
        <v>1</v>
      </c>
      <c r="R121" s="40">
        <v>9.3699999999999992</v>
      </c>
      <c r="S121" s="178"/>
      <c r="T121" s="178"/>
    </row>
    <row r="122" spans="1:20" s="11" customFormat="1" ht="12" customHeight="1">
      <c r="A122" s="294"/>
      <c r="B122" s="300"/>
      <c r="C122" s="300"/>
      <c r="D122" s="253"/>
      <c r="E122" s="256"/>
      <c r="F122" s="256"/>
      <c r="G122" s="256"/>
      <c r="H122" s="308"/>
      <c r="I122" s="307"/>
      <c r="J122" s="20" t="s">
        <v>884</v>
      </c>
      <c r="K122" s="55" t="s">
        <v>422</v>
      </c>
      <c r="L122" s="20" t="s">
        <v>283</v>
      </c>
      <c r="M122" s="253"/>
      <c r="N122" s="350"/>
      <c r="O122" s="95">
        <v>804.35</v>
      </c>
      <c r="P122" s="142">
        <v>1</v>
      </c>
      <c r="Q122" s="120" t="s">
        <v>9</v>
      </c>
      <c r="R122" s="40">
        <v>9.3699999999999992</v>
      </c>
      <c r="S122" s="178"/>
      <c r="T122" s="178"/>
    </row>
    <row r="123" spans="1:20" s="11" customFormat="1" ht="12" customHeight="1">
      <c r="A123" s="294"/>
      <c r="B123" s="300"/>
      <c r="C123" s="300"/>
      <c r="D123" s="253"/>
      <c r="E123" s="256"/>
      <c r="F123" s="256"/>
      <c r="G123" s="256"/>
      <c r="H123" s="308"/>
      <c r="I123" s="307"/>
      <c r="J123" s="20" t="s">
        <v>884</v>
      </c>
      <c r="K123" s="55" t="s">
        <v>269</v>
      </c>
      <c r="L123" s="20" t="s">
        <v>270</v>
      </c>
      <c r="M123" s="253"/>
      <c r="N123" s="350"/>
      <c r="O123" s="95">
        <v>804.35</v>
      </c>
      <c r="P123" s="142">
        <v>1</v>
      </c>
      <c r="Q123" s="38" t="s">
        <v>1</v>
      </c>
      <c r="R123" s="40">
        <v>9.3699999999999992</v>
      </c>
      <c r="S123" s="178"/>
      <c r="T123" s="178"/>
    </row>
    <row r="124" spans="1:20" s="11" customFormat="1" ht="12" customHeight="1" thickBot="1">
      <c r="A124" s="294"/>
      <c r="B124" s="300"/>
      <c r="C124" s="300"/>
      <c r="D124" s="259"/>
      <c r="E124" s="256"/>
      <c r="F124" s="256"/>
      <c r="G124" s="256"/>
      <c r="H124" s="308"/>
      <c r="I124" s="307"/>
      <c r="J124" s="63" t="s">
        <v>885</v>
      </c>
      <c r="K124" s="75" t="s">
        <v>412</v>
      </c>
      <c r="L124" s="63" t="s">
        <v>283</v>
      </c>
      <c r="M124" s="259"/>
      <c r="N124" s="351"/>
      <c r="O124" s="107">
        <v>804.35</v>
      </c>
      <c r="P124" s="143">
        <v>1</v>
      </c>
      <c r="Q124" s="105" t="s">
        <v>9</v>
      </c>
      <c r="R124" s="78">
        <v>9.3699999999999992</v>
      </c>
      <c r="S124" s="178"/>
      <c r="T124" s="178"/>
    </row>
    <row r="125" spans="1:20" s="11" customFormat="1" ht="12" customHeight="1" thickTop="1">
      <c r="A125" s="293" t="s">
        <v>967</v>
      </c>
      <c r="B125" s="299" t="s">
        <v>258</v>
      </c>
      <c r="C125" s="299" t="s">
        <v>423</v>
      </c>
      <c r="D125" s="299" t="s">
        <v>87</v>
      </c>
      <c r="E125" s="254" t="s">
        <v>971</v>
      </c>
      <c r="F125" s="254" t="s">
        <v>972</v>
      </c>
      <c r="G125" s="254" t="s">
        <v>388</v>
      </c>
      <c r="H125" s="299" t="s">
        <v>425</v>
      </c>
      <c r="I125" s="305">
        <v>7</v>
      </c>
      <c r="J125" s="58" t="s">
        <v>886</v>
      </c>
      <c r="K125" s="59" t="s">
        <v>7</v>
      </c>
      <c r="L125" s="58" t="s">
        <v>72</v>
      </c>
      <c r="M125" s="252" t="s">
        <v>426</v>
      </c>
      <c r="N125" s="343">
        <v>0.2</v>
      </c>
      <c r="O125" s="60">
        <v>16087</v>
      </c>
      <c r="P125" s="141">
        <v>1</v>
      </c>
      <c r="Q125" s="31" t="s">
        <v>9</v>
      </c>
      <c r="R125" s="34">
        <v>9.3699999999999992</v>
      </c>
      <c r="S125" s="178"/>
      <c r="T125" s="178"/>
    </row>
    <row r="126" spans="1:20" s="11" customFormat="1" ht="12" customHeight="1">
      <c r="A126" s="294"/>
      <c r="B126" s="301"/>
      <c r="C126" s="301"/>
      <c r="D126" s="301"/>
      <c r="E126" s="255"/>
      <c r="F126" s="255"/>
      <c r="G126" s="255"/>
      <c r="H126" s="301"/>
      <c r="I126" s="306"/>
      <c r="J126" s="17" t="s">
        <v>391</v>
      </c>
      <c r="K126" s="62" t="s">
        <v>428</v>
      </c>
      <c r="L126" s="17" t="s">
        <v>82</v>
      </c>
      <c r="M126" s="253"/>
      <c r="N126" s="344"/>
      <c r="O126" s="95">
        <v>16087</v>
      </c>
      <c r="P126" s="142">
        <v>1</v>
      </c>
      <c r="Q126" s="38" t="s">
        <v>9</v>
      </c>
      <c r="R126" s="40">
        <v>9.3699999999999992</v>
      </c>
      <c r="S126" s="178"/>
      <c r="T126" s="178"/>
    </row>
    <row r="127" spans="1:20" s="11" customFormat="1" ht="12" customHeight="1">
      <c r="A127" s="294"/>
      <c r="B127" s="301"/>
      <c r="C127" s="301"/>
      <c r="D127" s="301"/>
      <c r="E127" s="255"/>
      <c r="F127" s="255"/>
      <c r="G127" s="255"/>
      <c r="H127" s="301"/>
      <c r="I127" s="306"/>
      <c r="J127" s="20" t="s">
        <v>392</v>
      </c>
      <c r="K127" s="127" t="s">
        <v>430</v>
      </c>
      <c r="L127" s="20" t="s">
        <v>79</v>
      </c>
      <c r="M127" s="253"/>
      <c r="N127" s="344"/>
      <c r="O127" s="95">
        <v>16087</v>
      </c>
      <c r="P127" s="142">
        <v>1</v>
      </c>
      <c r="Q127" s="38" t="s">
        <v>9</v>
      </c>
      <c r="R127" s="40">
        <v>9.3699999999999992</v>
      </c>
      <c r="S127" s="178"/>
      <c r="T127" s="178"/>
    </row>
    <row r="128" spans="1:20" s="11" customFormat="1" ht="12" customHeight="1">
      <c r="A128" s="294"/>
      <c r="B128" s="301"/>
      <c r="C128" s="301"/>
      <c r="D128" s="301"/>
      <c r="E128" s="255"/>
      <c r="F128" s="255"/>
      <c r="G128" s="255"/>
      <c r="H128" s="301"/>
      <c r="I128" s="306"/>
      <c r="J128" s="20" t="s">
        <v>393</v>
      </c>
      <c r="K128" s="56" t="s">
        <v>432</v>
      </c>
      <c r="L128" s="20" t="s">
        <v>82</v>
      </c>
      <c r="M128" s="253"/>
      <c r="N128" s="344"/>
      <c r="O128" s="95">
        <v>16087</v>
      </c>
      <c r="P128" s="142">
        <v>1</v>
      </c>
      <c r="Q128" s="38" t="s">
        <v>9</v>
      </c>
      <c r="R128" s="40">
        <v>9.3699999999999992</v>
      </c>
      <c r="S128" s="178"/>
      <c r="T128" s="178"/>
    </row>
    <row r="129" spans="1:20" s="11" customFormat="1" ht="12" customHeight="1">
      <c r="A129" s="294"/>
      <c r="B129" s="316"/>
      <c r="C129" s="300"/>
      <c r="D129" s="300"/>
      <c r="E129" s="256"/>
      <c r="F129" s="256"/>
      <c r="G129" s="256"/>
      <c r="H129" s="308"/>
      <c r="I129" s="307"/>
      <c r="J129" s="20" t="s">
        <v>887</v>
      </c>
      <c r="K129" s="55" t="s">
        <v>147</v>
      </c>
      <c r="L129" s="20" t="s">
        <v>79</v>
      </c>
      <c r="M129" s="253"/>
      <c r="N129" s="344"/>
      <c r="O129" s="95">
        <v>16087</v>
      </c>
      <c r="P129" s="142">
        <v>1</v>
      </c>
      <c r="Q129" s="38" t="s">
        <v>1</v>
      </c>
      <c r="R129" s="40">
        <v>9.3699999999999992</v>
      </c>
      <c r="S129" s="178"/>
      <c r="T129" s="178"/>
    </row>
    <row r="130" spans="1:20" s="11" customFormat="1" ht="12" customHeight="1">
      <c r="A130" s="294"/>
      <c r="B130" s="316"/>
      <c r="C130" s="300"/>
      <c r="D130" s="300"/>
      <c r="E130" s="256"/>
      <c r="F130" s="256"/>
      <c r="G130" s="256"/>
      <c r="H130" s="308"/>
      <c r="I130" s="307"/>
      <c r="J130" s="19" t="s">
        <v>888</v>
      </c>
      <c r="K130" s="55" t="s">
        <v>435</v>
      </c>
      <c r="L130" s="19" t="s">
        <v>82</v>
      </c>
      <c r="M130" s="253"/>
      <c r="N130" s="344"/>
      <c r="O130" s="95">
        <v>16087</v>
      </c>
      <c r="P130" s="142">
        <v>1</v>
      </c>
      <c r="Q130" s="38" t="s">
        <v>9</v>
      </c>
      <c r="R130" s="40">
        <v>9.3699999999999992</v>
      </c>
      <c r="S130" s="178"/>
      <c r="T130" s="178"/>
    </row>
    <row r="131" spans="1:20" s="11" customFormat="1" ht="12" customHeight="1" thickBot="1">
      <c r="A131" s="294"/>
      <c r="B131" s="316"/>
      <c r="C131" s="300"/>
      <c r="D131" s="300"/>
      <c r="E131" s="256"/>
      <c r="F131" s="256"/>
      <c r="G131" s="256"/>
      <c r="H131" s="308"/>
      <c r="I131" s="307"/>
      <c r="J131" s="47" t="s">
        <v>889</v>
      </c>
      <c r="K131" s="75" t="s">
        <v>436</v>
      </c>
      <c r="L131" s="47" t="s">
        <v>270</v>
      </c>
      <c r="M131" s="259"/>
      <c r="N131" s="345"/>
      <c r="O131" s="107">
        <v>16087</v>
      </c>
      <c r="P131" s="143">
        <v>1</v>
      </c>
      <c r="Q131" s="38" t="s">
        <v>9</v>
      </c>
      <c r="R131" s="78">
        <v>9.3699999999999992</v>
      </c>
      <c r="S131" s="178"/>
      <c r="T131" s="178"/>
    </row>
    <row r="132" spans="1:20" s="11" customFormat="1" ht="12" customHeight="1" thickTop="1">
      <c r="A132" s="293" t="s">
        <v>967</v>
      </c>
      <c r="B132" s="299" t="s">
        <v>437</v>
      </c>
      <c r="C132" s="299" t="s">
        <v>438</v>
      </c>
      <c r="D132" s="299" t="s">
        <v>87</v>
      </c>
      <c r="E132" s="257" t="s">
        <v>971</v>
      </c>
      <c r="F132" s="257" t="s">
        <v>972</v>
      </c>
      <c r="G132" s="257" t="s">
        <v>395</v>
      </c>
      <c r="H132" s="299" t="s">
        <v>440</v>
      </c>
      <c r="I132" s="305">
        <v>6</v>
      </c>
      <c r="J132" s="58" t="s">
        <v>890</v>
      </c>
      <c r="K132" s="59" t="s">
        <v>7</v>
      </c>
      <c r="L132" s="58" t="s">
        <v>72</v>
      </c>
      <c r="M132" s="252" t="s">
        <v>441</v>
      </c>
      <c r="N132" s="343">
        <v>0.01</v>
      </c>
      <c r="O132" s="60">
        <v>804.35</v>
      </c>
      <c r="P132" s="141">
        <v>1</v>
      </c>
      <c r="Q132" s="31" t="s">
        <v>9</v>
      </c>
      <c r="R132" s="34">
        <v>9.3699999999999992</v>
      </c>
      <c r="S132" s="178"/>
      <c r="T132" s="178"/>
    </row>
    <row r="133" spans="1:20" s="11" customFormat="1" ht="12" customHeight="1">
      <c r="A133" s="294"/>
      <c r="B133" s="301"/>
      <c r="C133" s="301"/>
      <c r="D133" s="301"/>
      <c r="E133" s="258"/>
      <c r="F133" s="258"/>
      <c r="G133" s="258"/>
      <c r="H133" s="301"/>
      <c r="I133" s="306"/>
      <c r="J133" s="17" t="s">
        <v>398</v>
      </c>
      <c r="K133" s="62" t="s">
        <v>147</v>
      </c>
      <c r="L133" s="17" t="s">
        <v>267</v>
      </c>
      <c r="M133" s="253"/>
      <c r="N133" s="344"/>
      <c r="O133" s="95">
        <v>804.35</v>
      </c>
      <c r="P133" s="142">
        <v>1</v>
      </c>
      <c r="Q133" s="38" t="s">
        <v>1</v>
      </c>
      <c r="R133" s="40">
        <v>9.3699999999999992</v>
      </c>
      <c r="S133" s="178"/>
      <c r="T133" s="178"/>
    </row>
    <row r="134" spans="1:20" s="11" customFormat="1" ht="12" customHeight="1">
      <c r="A134" s="294"/>
      <c r="B134" s="301"/>
      <c r="C134" s="301"/>
      <c r="D134" s="301"/>
      <c r="E134" s="258"/>
      <c r="F134" s="258"/>
      <c r="G134" s="258"/>
      <c r="H134" s="301"/>
      <c r="I134" s="306"/>
      <c r="J134" s="20" t="s">
        <v>399</v>
      </c>
      <c r="K134" s="127" t="s">
        <v>444</v>
      </c>
      <c r="L134" s="20" t="s">
        <v>82</v>
      </c>
      <c r="M134" s="253"/>
      <c r="N134" s="344"/>
      <c r="O134" s="95">
        <v>804.35</v>
      </c>
      <c r="P134" s="142">
        <v>1</v>
      </c>
      <c r="Q134" s="38" t="s">
        <v>9</v>
      </c>
      <c r="R134" s="40">
        <v>9.3699999999999992</v>
      </c>
      <c r="S134" s="178"/>
      <c r="T134" s="178"/>
    </row>
    <row r="135" spans="1:20" s="11" customFormat="1" ht="12" customHeight="1">
      <c r="A135" s="294"/>
      <c r="B135" s="316"/>
      <c r="C135" s="300"/>
      <c r="D135" s="300"/>
      <c r="E135" s="258"/>
      <c r="F135" s="258"/>
      <c r="G135" s="258"/>
      <c r="H135" s="308"/>
      <c r="I135" s="307"/>
      <c r="J135" s="20" t="s">
        <v>401</v>
      </c>
      <c r="K135" s="56" t="s">
        <v>246</v>
      </c>
      <c r="L135" s="20" t="s">
        <v>267</v>
      </c>
      <c r="M135" s="253"/>
      <c r="N135" s="344"/>
      <c r="O135" s="95">
        <v>804.35</v>
      </c>
      <c r="P135" s="142">
        <v>1</v>
      </c>
      <c r="Q135" s="38" t="s">
        <v>9</v>
      </c>
      <c r="R135" s="40">
        <v>9.3699999999999992</v>
      </c>
      <c r="S135" s="178"/>
      <c r="T135" s="178"/>
    </row>
    <row r="136" spans="1:20" s="11" customFormat="1" ht="12" customHeight="1" thickBot="1">
      <c r="A136" s="294"/>
      <c r="B136" s="316"/>
      <c r="C136" s="300"/>
      <c r="D136" s="300"/>
      <c r="E136" s="261"/>
      <c r="F136" s="261"/>
      <c r="G136" s="261"/>
      <c r="H136" s="308"/>
      <c r="I136" s="307"/>
      <c r="J136" s="63" t="s">
        <v>891</v>
      </c>
      <c r="K136" s="67" t="s">
        <v>445</v>
      </c>
      <c r="L136" s="63" t="s">
        <v>270</v>
      </c>
      <c r="M136" s="259"/>
      <c r="N136" s="345"/>
      <c r="O136" s="107">
        <v>804.35</v>
      </c>
      <c r="P136" s="143">
        <v>1</v>
      </c>
      <c r="Q136" s="38" t="s">
        <v>9</v>
      </c>
      <c r="R136" s="78">
        <v>9.3699999999999992</v>
      </c>
      <c r="S136" s="178"/>
      <c r="T136" s="178"/>
    </row>
    <row r="137" spans="1:20" s="11" customFormat="1" ht="12" customHeight="1" thickTop="1">
      <c r="A137" s="293" t="s">
        <v>967</v>
      </c>
      <c r="B137" s="337"/>
      <c r="C137" s="299" t="s">
        <v>470</v>
      </c>
      <c r="D137" s="299" t="s">
        <v>471</v>
      </c>
      <c r="E137" s="254" t="s">
        <v>971</v>
      </c>
      <c r="F137" s="254" t="s">
        <v>972</v>
      </c>
      <c r="G137" s="254" t="s">
        <v>424</v>
      </c>
      <c r="H137" s="299" t="s">
        <v>473</v>
      </c>
      <c r="I137" s="305">
        <v>6</v>
      </c>
      <c r="J137" s="18" t="s">
        <v>892</v>
      </c>
      <c r="K137" s="61" t="s">
        <v>7</v>
      </c>
      <c r="L137" s="18" t="s">
        <v>62</v>
      </c>
      <c r="M137" s="252" t="s">
        <v>475</v>
      </c>
      <c r="N137" s="309"/>
      <c r="O137" s="51">
        <v>6980</v>
      </c>
      <c r="P137" s="141">
        <v>1</v>
      </c>
      <c r="Q137" s="52" t="s">
        <v>9</v>
      </c>
      <c r="R137" s="34">
        <v>9.3699999999999992</v>
      </c>
      <c r="S137" s="178"/>
      <c r="T137" s="178"/>
    </row>
    <row r="138" spans="1:20" s="11" customFormat="1" ht="12" customHeight="1">
      <c r="A138" s="294"/>
      <c r="B138" s="338"/>
      <c r="C138" s="301"/>
      <c r="D138" s="301"/>
      <c r="E138" s="255"/>
      <c r="F138" s="255"/>
      <c r="G138" s="255"/>
      <c r="H138" s="301"/>
      <c r="I138" s="306"/>
      <c r="J138" s="20" t="s">
        <v>427</v>
      </c>
      <c r="K138" s="66" t="s">
        <v>147</v>
      </c>
      <c r="L138" s="20" t="s">
        <v>76</v>
      </c>
      <c r="M138" s="253"/>
      <c r="N138" s="310"/>
      <c r="O138" s="109">
        <v>6980</v>
      </c>
      <c r="P138" s="142">
        <v>1</v>
      </c>
      <c r="Q138" s="110" t="s">
        <v>9</v>
      </c>
      <c r="R138" s="40">
        <v>9.3699999999999992</v>
      </c>
      <c r="S138" s="178"/>
      <c r="T138" s="178"/>
    </row>
    <row r="139" spans="1:20" s="11" customFormat="1" ht="12" customHeight="1">
      <c r="A139" s="294"/>
      <c r="B139" s="338"/>
      <c r="C139" s="301"/>
      <c r="D139" s="301"/>
      <c r="E139" s="255"/>
      <c r="F139" s="255"/>
      <c r="G139" s="255"/>
      <c r="H139" s="301"/>
      <c r="I139" s="306"/>
      <c r="J139" s="20" t="s">
        <v>429</v>
      </c>
      <c r="K139" s="127" t="s">
        <v>246</v>
      </c>
      <c r="L139" s="20" t="s">
        <v>92</v>
      </c>
      <c r="M139" s="253"/>
      <c r="N139" s="310"/>
      <c r="O139" s="109">
        <v>6980</v>
      </c>
      <c r="P139" s="142">
        <v>1</v>
      </c>
      <c r="Q139" s="38" t="s">
        <v>1</v>
      </c>
      <c r="R139" s="40">
        <v>9.3699999999999992</v>
      </c>
      <c r="S139" s="178"/>
      <c r="T139" s="178"/>
    </row>
    <row r="140" spans="1:20" s="11" customFormat="1" ht="12" customHeight="1">
      <c r="A140" s="294"/>
      <c r="B140" s="338"/>
      <c r="C140" s="301"/>
      <c r="D140" s="301"/>
      <c r="E140" s="255"/>
      <c r="F140" s="255"/>
      <c r="G140" s="255"/>
      <c r="H140" s="301"/>
      <c r="I140" s="306"/>
      <c r="J140" s="20" t="s">
        <v>431</v>
      </c>
      <c r="K140" s="56" t="s">
        <v>479</v>
      </c>
      <c r="L140" s="20" t="s">
        <v>66</v>
      </c>
      <c r="M140" s="253"/>
      <c r="N140" s="310"/>
      <c r="O140" s="109">
        <v>6980</v>
      </c>
      <c r="P140" s="142">
        <v>1</v>
      </c>
      <c r="Q140" s="38" t="s">
        <v>9</v>
      </c>
      <c r="R140" s="78">
        <v>9.3699999999999992</v>
      </c>
      <c r="S140" s="178"/>
      <c r="T140" s="178"/>
    </row>
    <row r="141" spans="1:20" s="11" customFormat="1" ht="12" customHeight="1">
      <c r="A141" s="294"/>
      <c r="B141" s="346"/>
      <c r="C141" s="300"/>
      <c r="D141" s="300"/>
      <c r="E141" s="256"/>
      <c r="F141" s="256"/>
      <c r="G141" s="256"/>
      <c r="H141" s="308"/>
      <c r="I141" s="307"/>
      <c r="J141" s="19" t="s">
        <v>433</v>
      </c>
      <c r="K141" s="55" t="s">
        <v>235</v>
      </c>
      <c r="L141" s="19" t="s">
        <v>216</v>
      </c>
      <c r="M141" s="253"/>
      <c r="N141" s="310"/>
      <c r="O141" s="109">
        <v>6980</v>
      </c>
      <c r="P141" s="142">
        <v>1</v>
      </c>
      <c r="Q141" s="38" t="s">
        <v>9</v>
      </c>
      <c r="R141" s="40">
        <v>9.3699999999999992</v>
      </c>
      <c r="S141" s="178"/>
      <c r="T141" s="178"/>
    </row>
    <row r="142" spans="1:20" s="11" customFormat="1" ht="12" customHeight="1" thickBot="1">
      <c r="A142" s="294"/>
      <c r="B142" s="347"/>
      <c r="C142" s="320"/>
      <c r="D142" s="348"/>
      <c r="E142" s="271"/>
      <c r="F142" s="271"/>
      <c r="G142" s="271"/>
      <c r="H142" s="341"/>
      <c r="I142" s="342"/>
      <c r="J142" s="47" t="s">
        <v>434</v>
      </c>
      <c r="K142" s="75" t="s">
        <v>481</v>
      </c>
      <c r="L142" s="47" t="s">
        <v>212</v>
      </c>
      <c r="M142" s="259"/>
      <c r="N142" s="311"/>
      <c r="O142" s="109">
        <v>6980</v>
      </c>
      <c r="P142" s="143">
        <v>1</v>
      </c>
      <c r="Q142" s="38" t="s">
        <v>9</v>
      </c>
      <c r="R142" s="78">
        <v>9.3699999999999992</v>
      </c>
      <c r="S142" s="178"/>
      <c r="T142" s="178"/>
    </row>
    <row r="143" spans="1:20" s="11" customFormat="1" ht="12" customHeight="1" thickTop="1">
      <c r="A143" s="293" t="s">
        <v>967</v>
      </c>
      <c r="B143" s="252" t="s">
        <v>517</v>
      </c>
      <c r="C143" s="252" t="s">
        <v>563</v>
      </c>
      <c r="D143" s="299" t="s">
        <v>87</v>
      </c>
      <c r="E143" s="252" t="s">
        <v>971</v>
      </c>
      <c r="F143" s="252" t="s">
        <v>972</v>
      </c>
      <c r="G143" s="252" t="s">
        <v>529</v>
      </c>
      <c r="H143" s="252" t="s">
        <v>565</v>
      </c>
      <c r="I143" s="305">
        <v>6</v>
      </c>
      <c r="J143" s="18" t="s">
        <v>531</v>
      </c>
      <c r="K143" s="50" t="s">
        <v>7</v>
      </c>
      <c r="L143" s="18" t="s">
        <v>62</v>
      </c>
      <c r="M143" s="252" t="s">
        <v>990</v>
      </c>
      <c r="N143" s="252"/>
      <c r="O143" s="37">
        <v>528.5100000000001</v>
      </c>
      <c r="P143" s="141">
        <v>1</v>
      </c>
      <c r="Q143" s="31" t="s">
        <v>9</v>
      </c>
      <c r="R143" s="34">
        <v>9.3699999999999992</v>
      </c>
      <c r="S143" s="178"/>
      <c r="T143" s="178"/>
    </row>
    <row r="144" spans="1:20" s="11" customFormat="1" ht="12" customHeight="1">
      <c r="A144" s="317"/>
      <c r="B144" s="253"/>
      <c r="C144" s="253"/>
      <c r="D144" s="301"/>
      <c r="E144" s="253"/>
      <c r="F144" s="253"/>
      <c r="G144" s="253"/>
      <c r="H144" s="253"/>
      <c r="I144" s="306"/>
      <c r="J144" s="20" t="s">
        <v>533</v>
      </c>
      <c r="K144" s="55" t="s">
        <v>209</v>
      </c>
      <c r="L144" s="20" t="s">
        <v>66</v>
      </c>
      <c r="M144" s="253"/>
      <c r="N144" s="253"/>
      <c r="O144" s="37">
        <v>528.5100000000001</v>
      </c>
      <c r="P144" s="142">
        <v>1</v>
      </c>
      <c r="Q144" s="38" t="s">
        <v>1</v>
      </c>
      <c r="R144" s="40">
        <v>9.3699999999999992</v>
      </c>
      <c r="S144" s="178"/>
      <c r="T144" s="178"/>
    </row>
    <row r="145" spans="1:20" s="11" customFormat="1" ht="12" customHeight="1">
      <c r="A145" s="294"/>
      <c r="B145" s="253"/>
      <c r="C145" s="253"/>
      <c r="D145" s="301"/>
      <c r="E145" s="253"/>
      <c r="F145" s="253"/>
      <c r="G145" s="253"/>
      <c r="H145" s="253"/>
      <c r="I145" s="306"/>
      <c r="J145" s="20" t="s">
        <v>534</v>
      </c>
      <c r="K145" s="55" t="s">
        <v>569</v>
      </c>
      <c r="L145" s="20" t="s">
        <v>92</v>
      </c>
      <c r="M145" s="253"/>
      <c r="N145" s="253"/>
      <c r="O145" s="37">
        <v>528.5100000000001</v>
      </c>
      <c r="P145" s="142">
        <v>1</v>
      </c>
      <c r="Q145" s="38" t="s">
        <v>9</v>
      </c>
      <c r="R145" s="40">
        <v>9.3699999999999992</v>
      </c>
      <c r="S145" s="178"/>
      <c r="T145" s="178"/>
    </row>
    <row r="146" spans="1:20" s="11" customFormat="1" ht="12" customHeight="1" thickBot="1">
      <c r="A146" s="294"/>
      <c r="B146" s="259"/>
      <c r="C146" s="259"/>
      <c r="D146" s="301"/>
      <c r="E146" s="259"/>
      <c r="F146" s="259"/>
      <c r="G146" s="259"/>
      <c r="H146" s="259"/>
      <c r="I146" s="306"/>
      <c r="J146" s="63" t="s">
        <v>536</v>
      </c>
      <c r="K146" s="153" t="s">
        <v>124</v>
      </c>
      <c r="L146" s="63" t="s">
        <v>212</v>
      </c>
      <c r="M146" s="259"/>
      <c r="N146" s="259"/>
      <c r="O146" s="104">
        <v>528.5100000000001</v>
      </c>
      <c r="P146" s="143">
        <v>1</v>
      </c>
      <c r="Q146" s="38" t="s">
        <v>9</v>
      </c>
      <c r="R146" s="78">
        <v>9.3699999999999992</v>
      </c>
      <c r="S146" s="178"/>
      <c r="T146" s="178"/>
    </row>
    <row r="147" spans="1:20" s="5" customFormat="1" ht="12" customHeight="1" thickTop="1">
      <c r="A147" s="293" t="s">
        <v>967</v>
      </c>
      <c r="B147" s="299"/>
      <c r="C147" s="299" t="s">
        <v>647</v>
      </c>
      <c r="D147" s="252"/>
      <c r="E147" s="257" t="s">
        <v>971</v>
      </c>
      <c r="F147" s="257" t="s">
        <v>972</v>
      </c>
      <c r="G147" s="257" t="s">
        <v>611</v>
      </c>
      <c r="H147" s="299" t="s">
        <v>649</v>
      </c>
      <c r="I147" s="305">
        <v>5</v>
      </c>
      <c r="J147" s="58" t="s">
        <v>613</v>
      </c>
      <c r="K147" s="74" t="s">
        <v>7</v>
      </c>
      <c r="L147" s="58" t="s">
        <v>51</v>
      </c>
      <c r="M147" s="252" t="s">
        <v>651</v>
      </c>
      <c r="N147" s="309"/>
      <c r="O147" s="30">
        <v>2379.6</v>
      </c>
      <c r="P147" s="141">
        <v>1</v>
      </c>
      <c r="Q147" s="31" t="s">
        <v>9</v>
      </c>
      <c r="R147" s="34">
        <v>9.3699999999999992</v>
      </c>
      <c r="S147" s="178"/>
      <c r="T147" s="178"/>
    </row>
    <row r="148" spans="1:20" s="5" customFormat="1" ht="12" customHeight="1">
      <c r="A148" s="294"/>
      <c r="B148" s="301"/>
      <c r="C148" s="301"/>
      <c r="D148" s="253"/>
      <c r="E148" s="258"/>
      <c r="F148" s="258"/>
      <c r="G148" s="258"/>
      <c r="H148" s="301"/>
      <c r="I148" s="306"/>
      <c r="J148" s="17" t="s">
        <v>615</v>
      </c>
      <c r="K148" s="55" t="s">
        <v>653</v>
      </c>
      <c r="L148" s="17" t="s">
        <v>55</v>
      </c>
      <c r="M148" s="253"/>
      <c r="N148" s="310"/>
      <c r="O148" s="46">
        <v>2379.6</v>
      </c>
      <c r="P148" s="142">
        <v>1</v>
      </c>
      <c r="Q148" s="38" t="s">
        <v>9</v>
      </c>
      <c r="R148" s="78">
        <v>9.3699999999999992</v>
      </c>
      <c r="S148" s="178"/>
      <c r="T148" s="178"/>
    </row>
    <row r="149" spans="1:20" s="5" customFormat="1" ht="12" customHeight="1" thickBot="1">
      <c r="A149" s="294"/>
      <c r="B149" s="301"/>
      <c r="C149" s="301"/>
      <c r="D149" s="253"/>
      <c r="E149" s="258"/>
      <c r="F149" s="258"/>
      <c r="G149" s="258"/>
      <c r="H149" s="301"/>
      <c r="I149" s="306"/>
      <c r="J149" s="63" t="s">
        <v>616</v>
      </c>
      <c r="K149" s="152" t="s">
        <v>655</v>
      </c>
      <c r="L149" s="151" t="s">
        <v>200</v>
      </c>
      <c r="M149" s="253"/>
      <c r="N149" s="311"/>
      <c r="O149" s="104">
        <v>2379.6</v>
      </c>
      <c r="P149" s="143">
        <v>1</v>
      </c>
      <c r="Q149" s="38" t="s">
        <v>9</v>
      </c>
      <c r="R149" s="65">
        <v>9.3699999999999992</v>
      </c>
      <c r="S149" s="178"/>
      <c r="T149" s="178"/>
    </row>
    <row r="150" spans="1:20" s="5" customFormat="1" ht="12" customHeight="1" thickTop="1">
      <c r="A150" s="323" t="s">
        <v>967</v>
      </c>
      <c r="B150" s="252" t="s">
        <v>658</v>
      </c>
      <c r="C150" s="252" t="s">
        <v>659</v>
      </c>
      <c r="D150" s="264" t="s">
        <v>87</v>
      </c>
      <c r="E150" s="257" t="s">
        <v>971</v>
      </c>
      <c r="F150" s="257" t="s">
        <v>972</v>
      </c>
      <c r="G150" s="257" t="s">
        <v>621</v>
      </c>
      <c r="H150" s="252" t="s">
        <v>999</v>
      </c>
      <c r="I150" s="286">
        <v>5</v>
      </c>
      <c r="J150" s="18" t="s">
        <v>623</v>
      </c>
      <c r="K150" s="50" t="s">
        <v>7</v>
      </c>
      <c r="L150" s="119" t="s">
        <v>51</v>
      </c>
      <c r="M150" s="252" t="s">
        <v>657</v>
      </c>
      <c r="N150" s="328"/>
      <c r="O150" s="30">
        <v>83225.5</v>
      </c>
      <c r="P150" s="141">
        <v>1</v>
      </c>
      <c r="Q150" s="31" t="s">
        <v>1</v>
      </c>
      <c r="R150" s="34">
        <v>9.3699999999999992</v>
      </c>
      <c r="S150" s="178"/>
      <c r="T150" s="178"/>
    </row>
    <row r="151" spans="1:20" s="5" customFormat="1" ht="12" customHeight="1">
      <c r="A151" s="324"/>
      <c r="B151" s="253"/>
      <c r="C151" s="253"/>
      <c r="D151" s="265"/>
      <c r="E151" s="258"/>
      <c r="F151" s="258"/>
      <c r="G151" s="258"/>
      <c r="H151" s="253"/>
      <c r="I151" s="287"/>
      <c r="J151" s="20" t="s">
        <v>898</v>
      </c>
      <c r="K151" s="82" t="s">
        <v>662</v>
      </c>
      <c r="L151" s="20" t="s">
        <v>55</v>
      </c>
      <c r="M151" s="253"/>
      <c r="N151" s="329"/>
      <c r="O151" s="46">
        <v>83225.5</v>
      </c>
      <c r="P151" s="142">
        <v>1</v>
      </c>
      <c r="Q151" s="38" t="s">
        <v>1</v>
      </c>
      <c r="R151" s="78">
        <v>9.3699999999999992</v>
      </c>
      <c r="S151" s="178"/>
      <c r="T151" s="178"/>
    </row>
    <row r="152" spans="1:20" s="5" customFormat="1" ht="12" customHeight="1">
      <c r="A152" s="324"/>
      <c r="B152" s="253"/>
      <c r="C152" s="253"/>
      <c r="D152" s="265"/>
      <c r="E152" s="258"/>
      <c r="F152" s="258"/>
      <c r="G152" s="258"/>
      <c r="H152" s="253"/>
      <c r="I152" s="287"/>
      <c r="J152" s="20" t="s">
        <v>625</v>
      </c>
      <c r="K152" s="55" t="s">
        <v>664</v>
      </c>
      <c r="L152" s="20" t="s">
        <v>200</v>
      </c>
      <c r="M152" s="253"/>
      <c r="N152" s="329"/>
      <c r="O152" s="46">
        <v>83225.5</v>
      </c>
      <c r="P152" s="142">
        <v>1</v>
      </c>
      <c r="Q152" s="38" t="s">
        <v>1</v>
      </c>
      <c r="R152" s="78">
        <v>9.3699999999999992</v>
      </c>
      <c r="S152" s="178"/>
      <c r="T152" s="178"/>
    </row>
    <row r="153" spans="1:20" s="5" customFormat="1" ht="12" customHeight="1" thickBot="1">
      <c r="A153" s="325"/>
      <c r="B153" s="259"/>
      <c r="C153" s="259"/>
      <c r="D153" s="332"/>
      <c r="E153" s="261"/>
      <c r="F153" s="261"/>
      <c r="G153" s="261"/>
      <c r="H153" s="259"/>
      <c r="I153" s="331"/>
      <c r="J153" s="68" t="s">
        <v>626</v>
      </c>
      <c r="K153" s="75" t="s">
        <v>666</v>
      </c>
      <c r="L153" s="68" t="s">
        <v>55</v>
      </c>
      <c r="M153" s="259"/>
      <c r="N153" s="330"/>
      <c r="O153" s="104">
        <v>83225.5</v>
      </c>
      <c r="P153" s="143">
        <v>1</v>
      </c>
      <c r="Q153" s="38" t="s">
        <v>1</v>
      </c>
      <c r="R153" s="65">
        <v>9.3699999999999992</v>
      </c>
      <c r="S153" s="178"/>
      <c r="T153" s="178"/>
    </row>
    <row r="154" spans="1:20" s="5" customFormat="1" ht="12" customHeight="1" thickTop="1">
      <c r="A154" s="293" t="s">
        <v>967</v>
      </c>
      <c r="B154" s="252" t="s">
        <v>667</v>
      </c>
      <c r="C154" s="299" t="s">
        <v>668</v>
      </c>
      <c r="D154" s="252" t="s">
        <v>87</v>
      </c>
      <c r="E154" s="326" t="s">
        <v>971</v>
      </c>
      <c r="F154" s="257" t="s">
        <v>972</v>
      </c>
      <c r="G154" s="257" t="s">
        <v>629</v>
      </c>
      <c r="H154" s="252" t="s">
        <v>670</v>
      </c>
      <c r="I154" s="305">
        <v>5</v>
      </c>
      <c r="J154" s="18" t="s">
        <v>630</v>
      </c>
      <c r="K154" s="50" t="s">
        <v>7</v>
      </c>
      <c r="L154" s="119" t="s">
        <v>51</v>
      </c>
      <c r="M154" s="252" t="s">
        <v>672</v>
      </c>
      <c r="N154" s="252" t="s">
        <v>994</v>
      </c>
      <c r="O154" s="51">
        <v>23</v>
      </c>
      <c r="P154" s="141">
        <v>1</v>
      </c>
      <c r="Q154" s="31" t="s">
        <v>1</v>
      </c>
      <c r="R154" s="34">
        <v>9.3699999999999992</v>
      </c>
      <c r="S154" s="178"/>
      <c r="T154" s="178"/>
    </row>
    <row r="155" spans="1:20" s="5" customFormat="1" ht="12" customHeight="1">
      <c r="A155" s="294"/>
      <c r="B155" s="253"/>
      <c r="C155" s="301"/>
      <c r="D155" s="253"/>
      <c r="E155" s="327"/>
      <c r="F155" s="258"/>
      <c r="G155" s="258"/>
      <c r="H155" s="253"/>
      <c r="I155" s="306"/>
      <c r="J155" s="20" t="s">
        <v>632</v>
      </c>
      <c r="K155" s="55" t="s">
        <v>664</v>
      </c>
      <c r="L155" s="20" t="s">
        <v>200</v>
      </c>
      <c r="M155" s="253"/>
      <c r="N155" s="253"/>
      <c r="O155" s="37">
        <v>23</v>
      </c>
      <c r="P155" s="142">
        <v>1</v>
      </c>
      <c r="Q155" s="38" t="s">
        <v>1</v>
      </c>
      <c r="R155" s="78">
        <v>9.3699999999999992</v>
      </c>
      <c r="S155" s="178"/>
      <c r="T155" s="178"/>
    </row>
    <row r="156" spans="1:20" s="5" customFormat="1" ht="13.5" customHeight="1" thickBot="1">
      <c r="A156" s="294"/>
      <c r="B156" s="259"/>
      <c r="C156" s="301"/>
      <c r="D156" s="259"/>
      <c r="E156" s="327"/>
      <c r="F156" s="258"/>
      <c r="G156" s="258"/>
      <c r="H156" s="259"/>
      <c r="I156" s="306"/>
      <c r="J156" s="68" t="s">
        <v>632</v>
      </c>
      <c r="K156" s="75" t="s">
        <v>674</v>
      </c>
      <c r="L156" s="68" t="s">
        <v>57</v>
      </c>
      <c r="M156" s="259"/>
      <c r="N156" s="259"/>
      <c r="O156" s="46">
        <v>23</v>
      </c>
      <c r="P156" s="143">
        <v>1</v>
      </c>
      <c r="Q156" s="38" t="s">
        <v>1</v>
      </c>
      <c r="R156" s="65">
        <v>9.3699999999999992</v>
      </c>
      <c r="S156" s="178"/>
      <c r="T156" s="178"/>
    </row>
    <row r="157" spans="1:20" s="5" customFormat="1" ht="12" customHeight="1" thickTop="1">
      <c r="A157" s="293" t="s">
        <v>967</v>
      </c>
      <c r="B157" s="252"/>
      <c r="C157" s="299" t="s">
        <v>675</v>
      </c>
      <c r="D157" s="252"/>
      <c r="E157" s="326" t="s">
        <v>971</v>
      </c>
      <c r="F157" s="257" t="s">
        <v>972</v>
      </c>
      <c r="G157" s="257" t="s">
        <v>637</v>
      </c>
      <c r="H157" s="252" t="s">
        <v>677</v>
      </c>
      <c r="I157" s="305">
        <v>5</v>
      </c>
      <c r="J157" s="18" t="s">
        <v>639</v>
      </c>
      <c r="K157" s="50" t="s">
        <v>7</v>
      </c>
      <c r="L157" s="18" t="s">
        <v>51</v>
      </c>
      <c r="M157" s="252" t="s">
        <v>679</v>
      </c>
      <c r="N157" s="252"/>
      <c r="O157" s="51">
        <v>1</v>
      </c>
      <c r="P157" s="141">
        <v>1</v>
      </c>
      <c r="Q157" s="31" t="s">
        <v>9</v>
      </c>
      <c r="R157" s="34">
        <v>9.3699999999999992</v>
      </c>
      <c r="S157" s="178"/>
      <c r="T157" s="178"/>
    </row>
    <row r="158" spans="1:20" s="5" customFormat="1" ht="12" customHeight="1">
      <c r="A158" s="317"/>
      <c r="B158" s="253"/>
      <c r="C158" s="301"/>
      <c r="D158" s="253"/>
      <c r="E158" s="327"/>
      <c r="F158" s="258"/>
      <c r="G158" s="258"/>
      <c r="H158" s="253"/>
      <c r="I158" s="306"/>
      <c r="J158" s="20" t="s">
        <v>641</v>
      </c>
      <c r="K158" s="82" t="s">
        <v>681</v>
      </c>
      <c r="L158" s="20" t="s">
        <v>55</v>
      </c>
      <c r="M158" s="253"/>
      <c r="N158" s="253"/>
      <c r="O158" s="37">
        <v>1</v>
      </c>
      <c r="P158" s="142">
        <v>1</v>
      </c>
      <c r="Q158" s="38" t="s">
        <v>9</v>
      </c>
      <c r="R158" s="78">
        <v>9.3699999999999992</v>
      </c>
      <c r="S158" s="178"/>
      <c r="T158" s="178"/>
    </row>
    <row r="159" spans="1:20" s="5" customFormat="1" ht="12" customHeight="1">
      <c r="A159" s="294"/>
      <c r="B159" s="253"/>
      <c r="C159" s="301"/>
      <c r="D159" s="253"/>
      <c r="E159" s="327"/>
      <c r="F159" s="258"/>
      <c r="G159" s="258"/>
      <c r="H159" s="253"/>
      <c r="I159" s="306"/>
      <c r="J159" s="20" t="s">
        <v>642</v>
      </c>
      <c r="K159" s="55" t="s">
        <v>683</v>
      </c>
      <c r="L159" s="20" t="s">
        <v>55</v>
      </c>
      <c r="M159" s="253"/>
      <c r="N159" s="253"/>
      <c r="O159" s="37">
        <v>1</v>
      </c>
      <c r="P159" s="142">
        <v>1</v>
      </c>
      <c r="Q159" s="38" t="s">
        <v>9</v>
      </c>
      <c r="R159" s="78">
        <v>9.3699999999999992</v>
      </c>
      <c r="S159" s="178"/>
      <c r="T159" s="178"/>
    </row>
    <row r="160" spans="1:20" s="5" customFormat="1" ht="12" customHeight="1" thickBot="1">
      <c r="A160" s="294"/>
      <c r="B160" s="259"/>
      <c r="C160" s="259"/>
      <c r="D160" s="259"/>
      <c r="E160" s="327"/>
      <c r="F160" s="258"/>
      <c r="G160" s="258"/>
      <c r="H160" s="259"/>
      <c r="I160" s="306"/>
      <c r="J160" s="68" t="s">
        <v>645</v>
      </c>
      <c r="K160" s="75" t="s">
        <v>685</v>
      </c>
      <c r="L160" s="68" t="s">
        <v>200</v>
      </c>
      <c r="M160" s="259"/>
      <c r="N160" s="259"/>
      <c r="O160" s="46">
        <v>1</v>
      </c>
      <c r="P160" s="143">
        <v>1</v>
      </c>
      <c r="Q160" s="38" t="s">
        <v>9</v>
      </c>
      <c r="R160" s="65">
        <v>9.3699999999999992</v>
      </c>
      <c r="S160" s="178"/>
      <c r="T160" s="178"/>
    </row>
    <row r="161" spans="1:20" s="5" customFormat="1" ht="12" customHeight="1" thickTop="1">
      <c r="A161" s="293" t="s">
        <v>967</v>
      </c>
      <c r="B161" s="299" t="s">
        <v>686</v>
      </c>
      <c r="C161" s="252"/>
      <c r="D161" s="299" t="s">
        <v>976</v>
      </c>
      <c r="E161" s="252" t="s">
        <v>971</v>
      </c>
      <c r="F161" s="252" t="s">
        <v>972</v>
      </c>
      <c r="G161" s="252" t="s">
        <v>648</v>
      </c>
      <c r="H161" s="252" t="s">
        <v>688</v>
      </c>
      <c r="I161" s="262">
        <v>6</v>
      </c>
      <c r="J161" s="18" t="s">
        <v>650</v>
      </c>
      <c r="K161" s="50" t="s">
        <v>690</v>
      </c>
      <c r="L161" s="18" t="s">
        <v>76</v>
      </c>
      <c r="M161" s="252" t="s">
        <v>1000</v>
      </c>
      <c r="N161" s="252" t="s">
        <v>691</v>
      </c>
      <c r="O161" s="35">
        <v>95494.333333333328</v>
      </c>
      <c r="P161" s="141">
        <v>12</v>
      </c>
      <c r="Q161" s="31" t="s">
        <v>1</v>
      </c>
      <c r="R161" s="34">
        <v>9.3699999999999992</v>
      </c>
      <c r="S161" s="178"/>
      <c r="T161" s="178"/>
    </row>
    <row r="162" spans="1:20" s="5" customFormat="1" ht="12" customHeight="1">
      <c r="A162" s="317"/>
      <c r="B162" s="301"/>
      <c r="C162" s="253"/>
      <c r="D162" s="301"/>
      <c r="E162" s="253"/>
      <c r="F162" s="253"/>
      <c r="G162" s="253"/>
      <c r="H162" s="253"/>
      <c r="I162" s="322"/>
      <c r="J162" s="20" t="s">
        <v>652</v>
      </c>
      <c r="K162" s="55" t="s">
        <v>692</v>
      </c>
      <c r="L162" s="20" t="s">
        <v>76</v>
      </c>
      <c r="M162" s="253"/>
      <c r="N162" s="253"/>
      <c r="O162" s="95">
        <v>95494.333333333328</v>
      </c>
      <c r="P162" s="142">
        <v>12</v>
      </c>
      <c r="Q162" s="38" t="s">
        <v>1</v>
      </c>
      <c r="R162" s="78">
        <v>9.3699999999999992</v>
      </c>
      <c r="S162" s="178"/>
      <c r="T162" s="178"/>
    </row>
    <row r="163" spans="1:20" s="5" customFormat="1" ht="12" customHeight="1">
      <c r="A163" s="294"/>
      <c r="B163" s="301"/>
      <c r="C163" s="253"/>
      <c r="D163" s="301"/>
      <c r="E163" s="253"/>
      <c r="F163" s="253"/>
      <c r="G163" s="253"/>
      <c r="H163" s="253"/>
      <c r="I163" s="322"/>
      <c r="J163" s="20" t="s">
        <v>654</v>
      </c>
      <c r="K163" s="55" t="s">
        <v>694</v>
      </c>
      <c r="L163" s="20" t="s">
        <v>92</v>
      </c>
      <c r="M163" s="253"/>
      <c r="N163" s="253"/>
      <c r="O163" s="95">
        <v>95494.333333333328</v>
      </c>
      <c r="P163" s="142">
        <v>12</v>
      </c>
      <c r="Q163" s="38" t="s">
        <v>1</v>
      </c>
      <c r="R163" s="78">
        <v>9.3699999999999992</v>
      </c>
      <c r="S163" s="178"/>
      <c r="T163" s="178"/>
    </row>
    <row r="164" spans="1:20" s="5" customFormat="1" ht="21" customHeight="1" thickBot="1">
      <c r="A164" s="294"/>
      <c r="B164" s="301"/>
      <c r="C164" s="253"/>
      <c r="D164" s="301"/>
      <c r="E164" s="253"/>
      <c r="F164" s="253"/>
      <c r="G164" s="253"/>
      <c r="H164" s="253"/>
      <c r="I164" s="322"/>
      <c r="J164" s="63" t="s">
        <v>986</v>
      </c>
      <c r="K164" s="75" t="s">
        <v>696</v>
      </c>
      <c r="L164" s="63" t="s">
        <v>212</v>
      </c>
      <c r="M164" s="253"/>
      <c r="N164" s="259"/>
      <c r="O164" s="41">
        <v>95494.333333333328</v>
      </c>
      <c r="P164" s="143">
        <v>12</v>
      </c>
      <c r="Q164" s="38" t="s">
        <v>1</v>
      </c>
      <c r="R164" s="65">
        <v>9.3699999999999992</v>
      </c>
      <c r="S164" s="178"/>
      <c r="T164" s="178"/>
    </row>
    <row r="165" spans="1:20" s="5" customFormat="1" ht="12" customHeight="1" thickTop="1">
      <c r="A165" s="293" t="s">
        <v>967</v>
      </c>
      <c r="B165" s="299" t="s">
        <v>697</v>
      </c>
      <c r="C165" s="252" t="s">
        <v>698</v>
      </c>
      <c r="D165" s="299" t="s">
        <v>976</v>
      </c>
      <c r="E165" s="252" t="s">
        <v>971</v>
      </c>
      <c r="F165" s="252" t="s">
        <v>972</v>
      </c>
      <c r="G165" s="252" t="s">
        <v>660</v>
      </c>
      <c r="H165" s="252" t="s">
        <v>700</v>
      </c>
      <c r="I165" s="262">
        <v>6</v>
      </c>
      <c r="J165" s="18" t="s">
        <v>656</v>
      </c>
      <c r="K165" s="50" t="s">
        <v>7</v>
      </c>
      <c r="L165" s="18" t="s">
        <v>62</v>
      </c>
      <c r="M165" s="252" t="s">
        <v>1001</v>
      </c>
      <c r="N165" s="252" t="s">
        <v>702</v>
      </c>
      <c r="O165" s="35">
        <v>56211.083333333336</v>
      </c>
      <c r="P165" s="141">
        <v>12</v>
      </c>
      <c r="Q165" s="31" t="s">
        <v>9</v>
      </c>
      <c r="R165" s="34">
        <v>9.3699999999999992</v>
      </c>
      <c r="S165" s="178"/>
      <c r="T165" s="178"/>
    </row>
    <row r="166" spans="1:20" s="5" customFormat="1" ht="12" customHeight="1">
      <c r="A166" s="317"/>
      <c r="B166" s="301"/>
      <c r="C166" s="253"/>
      <c r="D166" s="301"/>
      <c r="E166" s="253"/>
      <c r="F166" s="253"/>
      <c r="G166" s="253"/>
      <c r="H166" s="253"/>
      <c r="I166" s="322"/>
      <c r="J166" s="20" t="s">
        <v>661</v>
      </c>
      <c r="K166" s="153" t="s">
        <v>704</v>
      </c>
      <c r="L166" s="20" t="s">
        <v>76</v>
      </c>
      <c r="M166" s="253"/>
      <c r="N166" s="253"/>
      <c r="O166" s="95">
        <v>56211.083333333336</v>
      </c>
      <c r="P166" s="142">
        <v>12</v>
      </c>
      <c r="Q166" s="38" t="s">
        <v>1</v>
      </c>
      <c r="R166" s="78">
        <v>9.3699999999999992</v>
      </c>
      <c r="S166" s="178"/>
      <c r="T166" s="178"/>
    </row>
    <row r="167" spans="1:20" s="5" customFormat="1" ht="12" customHeight="1">
      <c r="A167" s="294"/>
      <c r="B167" s="301"/>
      <c r="C167" s="253"/>
      <c r="D167" s="301"/>
      <c r="E167" s="253"/>
      <c r="F167" s="253"/>
      <c r="G167" s="253"/>
      <c r="H167" s="253"/>
      <c r="I167" s="322"/>
      <c r="J167" s="20" t="s">
        <v>663</v>
      </c>
      <c r="K167" s="55" t="s">
        <v>706</v>
      </c>
      <c r="L167" s="20" t="s">
        <v>92</v>
      </c>
      <c r="M167" s="253"/>
      <c r="N167" s="253"/>
      <c r="O167" s="95">
        <v>56211.083333333336</v>
      </c>
      <c r="P167" s="142">
        <v>12</v>
      </c>
      <c r="Q167" s="38" t="s">
        <v>9</v>
      </c>
      <c r="R167" s="78">
        <v>9.3699999999999992</v>
      </c>
      <c r="S167" s="178"/>
      <c r="T167" s="178"/>
    </row>
    <row r="168" spans="1:20" s="5" customFormat="1" ht="12" customHeight="1">
      <c r="A168" s="294"/>
      <c r="B168" s="301"/>
      <c r="C168" s="253"/>
      <c r="D168" s="301"/>
      <c r="E168" s="253"/>
      <c r="F168" s="253"/>
      <c r="G168" s="253"/>
      <c r="H168" s="253"/>
      <c r="I168" s="322"/>
      <c r="J168" s="20" t="s">
        <v>665</v>
      </c>
      <c r="K168" s="55" t="s">
        <v>708</v>
      </c>
      <c r="L168" s="20" t="s">
        <v>212</v>
      </c>
      <c r="M168" s="253"/>
      <c r="N168" s="253"/>
      <c r="O168" s="95">
        <v>56211.083333333336</v>
      </c>
      <c r="P168" s="142">
        <v>12</v>
      </c>
      <c r="Q168" s="38" t="s">
        <v>1</v>
      </c>
      <c r="R168" s="78">
        <v>9.3699999999999992</v>
      </c>
      <c r="S168" s="178"/>
      <c r="T168" s="178"/>
    </row>
    <row r="169" spans="1:20" s="5" customFormat="1" ht="12" customHeight="1" thickBot="1">
      <c r="A169" s="294"/>
      <c r="B169" s="301"/>
      <c r="C169" s="259"/>
      <c r="D169" s="301"/>
      <c r="E169" s="259"/>
      <c r="F169" s="259"/>
      <c r="G169" s="259"/>
      <c r="H169" s="259"/>
      <c r="I169" s="263"/>
      <c r="J169" s="63" t="s">
        <v>899</v>
      </c>
      <c r="K169" s="75" t="s">
        <v>710</v>
      </c>
      <c r="L169" s="63" t="s">
        <v>212</v>
      </c>
      <c r="M169" s="259"/>
      <c r="N169" s="259"/>
      <c r="O169" s="107">
        <v>56211.083333333336</v>
      </c>
      <c r="P169" s="143">
        <v>12</v>
      </c>
      <c r="Q169" s="38" t="s">
        <v>9</v>
      </c>
      <c r="R169" s="65">
        <v>9.3699999999999992</v>
      </c>
      <c r="S169" s="178"/>
      <c r="T169" s="178"/>
    </row>
    <row r="170" spans="1:20" s="5" customFormat="1" ht="12" customHeight="1" thickTop="1">
      <c r="A170" s="293" t="s">
        <v>967</v>
      </c>
      <c r="B170" s="299" t="s">
        <v>711</v>
      </c>
      <c r="C170" s="252" t="s">
        <v>712</v>
      </c>
      <c r="D170" s="299" t="s">
        <v>87</v>
      </c>
      <c r="E170" s="252" t="s">
        <v>971</v>
      </c>
      <c r="F170" s="252" t="s">
        <v>972</v>
      </c>
      <c r="G170" s="252" t="s">
        <v>669</v>
      </c>
      <c r="H170" s="252" t="s">
        <v>714</v>
      </c>
      <c r="I170" s="262">
        <v>6</v>
      </c>
      <c r="J170" s="58" t="s">
        <v>671</v>
      </c>
      <c r="K170" s="74" t="s">
        <v>7</v>
      </c>
      <c r="L170" s="58" t="s">
        <v>62</v>
      </c>
      <c r="M170" s="252" t="s">
        <v>716</v>
      </c>
      <c r="N170" s="252"/>
      <c r="O170" s="109">
        <v>3234</v>
      </c>
      <c r="P170" s="141">
        <v>1</v>
      </c>
      <c r="Q170" s="31" t="s">
        <v>9</v>
      </c>
      <c r="R170" s="34">
        <v>9.3699999999999992</v>
      </c>
      <c r="S170" s="178"/>
      <c r="T170" s="178"/>
    </row>
    <row r="171" spans="1:20" s="5" customFormat="1" ht="12" customHeight="1">
      <c r="A171" s="317"/>
      <c r="B171" s="301"/>
      <c r="C171" s="253"/>
      <c r="D171" s="301"/>
      <c r="E171" s="253"/>
      <c r="F171" s="253"/>
      <c r="G171" s="253"/>
      <c r="H171" s="253"/>
      <c r="I171" s="322"/>
      <c r="J171" s="17" t="s">
        <v>673</v>
      </c>
      <c r="K171" s="55" t="s">
        <v>147</v>
      </c>
      <c r="L171" s="17" t="s">
        <v>76</v>
      </c>
      <c r="M171" s="253"/>
      <c r="N171" s="253"/>
      <c r="O171" s="37">
        <v>3234</v>
      </c>
      <c r="P171" s="142">
        <v>1</v>
      </c>
      <c r="Q171" s="38" t="s">
        <v>1</v>
      </c>
      <c r="R171" s="78">
        <v>9.3699999999999992</v>
      </c>
      <c r="S171" s="178"/>
      <c r="T171" s="178"/>
    </row>
    <row r="172" spans="1:20" s="5" customFormat="1" ht="12" customHeight="1">
      <c r="A172" s="317"/>
      <c r="B172" s="301"/>
      <c r="C172" s="253"/>
      <c r="D172" s="301"/>
      <c r="E172" s="253"/>
      <c r="F172" s="253"/>
      <c r="G172" s="253"/>
      <c r="H172" s="253"/>
      <c r="I172" s="322"/>
      <c r="J172" s="20" t="s">
        <v>900</v>
      </c>
      <c r="K172" s="55" t="s">
        <v>719</v>
      </c>
      <c r="L172" s="20" t="s">
        <v>92</v>
      </c>
      <c r="M172" s="253"/>
      <c r="N172" s="253"/>
      <c r="O172" s="37">
        <v>3234</v>
      </c>
      <c r="P172" s="142">
        <v>1</v>
      </c>
      <c r="Q172" s="38" t="s">
        <v>9</v>
      </c>
      <c r="R172" s="78">
        <v>9.3699999999999992</v>
      </c>
      <c r="S172" s="178"/>
      <c r="T172" s="178"/>
    </row>
    <row r="173" spans="1:20" s="5" customFormat="1" ht="12" customHeight="1">
      <c r="A173" s="294"/>
      <c r="B173" s="301"/>
      <c r="C173" s="253"/>
      <c r="D173" s="301"/>
      <c r="E173" s="253"/>
      <c r="F173" s="253"/>
      <c r="G173" s="253"/>
      <c r="H173" s="253"/>
      <c r="I173" s="322"/>
      <c r="J173" s="20" t="s">
        <v>901</v>
      </c>
      <c r="K173" s="55" t="s">
        <v>721</v>
      </c>
      <c r="L173" s="20" t="s">
        <v>216</v>
      </c>
      <c r="M173" s="253"/>
      <c r="N173" s="253"/>
      <c r="O173" s="37">
        <v>3234</v>
      </c>
      <c r="P173" s="142">
        <v>1</v>
      </c>
      <c r="Q173" s="38" t="s">
        <v>9</v>
      </c>
      <c r="R173" s="78">
        <v>9.3699999999999992</v>
      </c>
      <c r="S173" s="178"/>
      <c r="T173" s="178"/>
    </row>
    <row r="174" spans="1:20" s="5" customFormat="1" ht="12" customHeight="1" thickBot="1">
      <c r="A174" s="294"/>
      <c r="B174" s="301"/>
      <c r="C174" s="259"/>
      <c r="D174" s="301"/>
      <c r="E174" s="259"/>
      <c r="F174" s="259"/>
      <c r="G174" s="259"/>
      <c r="H174" s="259"/>
      <c r="I174" s="263"/>
      <c r="J174" s="63" t="s">
        <v>901</v>
      </c>
      <c r="K174" s="90" t="s">
        <v>722</v>
      </c>
      <c r="L174" s="63" t="s">
        <v>212</v>
      </c>
      <c r="M174" s="259"/>
      <c r="N174" s="259"/>
      <c r="O174" s="37">
        <v>3234</v>
      </c>
      <c r="P174" s="143">
        <v>1</v>
      </c>
      <c r="Q174" s="38" t="s">
        <v>9</v>
      </c>
      <c r="R174" s="65"/>
      <c r="S174" s="178"/>
      <c r="T174" s="178"/>
    </row>
    <row r="175" spans="1:20" s="5" customFormat="1" ht="12" customHeight="1" thickTop="1">
      <c r="A175" s="293" t="s">
        <v>967</v>
      </c>
      <c r="B175" s="299" t="s">
        <v>711</v>
      </c>
      <c r="C175" s="252" t="s">
        <v>723</v>
      </c>
      <c r="D175" s="299" t="s">
        <v>87</v>
      </c>
      <c r="E175" s="252" t="s">
        <v>971</v>
      </c>
      <c r="F175" s="252" t="s">
        <v>972</v>
      </c>
      <c r="G175" s="252" t="s">
        <v>676</v>
      </c>
      <c r="H175" s="252" t="s">
        <v>725</v>
      </c>
      <c r="I175" s="262">
        <v>6</v>
      </c>
      <c r="J175" s="58" t="s">
        <v>678</v>
      </c>
      <c r="K175" s="74" t="s">
        <v>7</v>
      </c>
      <c r="L175" s="58" t="s">
        <v>62</v>
      </c>
      <c r="M175" s="252" t="s">
        <v>1002</v>
      </c>
      <c r="N175" s="252"/>
      <c r="O175" s="30">
        <v>36049</v>
      </c>
      <c r="P175" s="141">
        <v>1</v>
      </c>
      <c r="Q175" s="31" t="s">
        <v>9</v>
      </c>
      <c r="R175" s="34">
        <v>9.3699999999999992</v>
      </c>
      <c r="S175" s="178"/>
      <c r="T175" s="178"/>
    </row>
    <row r="176" spans="1:20" s="5" customFormat="1" ht="12" customHeight="1">
      <c r="A176" s="294"/>
      <c r="B176" s="301"/>
      <c r="C176" s="253"/>
      <c r="D176" s="301"/>
      <c r="E176" s="253"/>
      <c r="F176" s="253"/>
      <c r="G176" s="253"/>
      <c r="H176" s="253"/>
      <c r="I176" s="322"/>
      <c r="J176" s="17" t="s">
        <v>680</v>
      </c>
      <c r="K176" s="55" t="s">
        <v>147</v>
      </c>
      <c r="L176" s="17" t="s">
        <v>76</v>
      </c>
      <c r="M176" s="253"/>
      <c r="N176" s="253"/>
      <c r="O176" s="46">
        <v>36049</v>
      </c>
      <c r="P176" s="142">
        <v>1</v>
      </c>
      <c r="Q176" s="38" t="s">
        <v>1</v>
      </c>
      <c r="R176" s="78">
        <v>9.3699999999999992</v>
      </c>
      <c r="S176" s="178"/>
      <c r="T176" s="178"/>
    </row>
    <row r="177" spans="1:20" s="5" customFormat="1" ht="12" customHeight="1">
      <c r="A177" s="294"/>
      <c r="B177" s="301"/>
      <c r="C177" s="253"/>
      <c r="D177" s="301"/>
      <c r="E177" s="253"/>
      <c r="F177" s="253"/>
      <c r="G177" s="253"/>
      <c r="H177" s="253"/>
      <c r="I177" s="322"/>
      <c r="J177" s="20" t="s">
        <v>682</v>
      </c>
      <c r="K177" s="82" t="s">
        <v>729</v>
      </c>
      <c r="L177" s="20" t="s">
        <v>92</v>
      </c>
      <c r="M177" s="253"/>
      <c r="N177" s="253"/>
      <c r="O177" s="46">
        <v>36049</v>
      </c>
      <c r="P177" s="142">
        <v>1</v>
      </c>
      <c r="Q177" s="38" t="s">
        <v>9</v>
      </c>
      <c r="R177" s="78">
        <v>9.3699999999999992</v>
      </c>
      <c r="S177" s="178"/>
      <c r="T177" s="178"/>
    </row>
    <row r="178" spans="1:20" s="5" customFormat="1" ht="12" customHeight="1" thickBot="1">
      <c r="A178" s="294"/>
      <c r="B178" s="301"/>
      <c r="C178" s="259"/>
      <c r="D178" s="301"/>
      <c r="E178" s="259"/>
      <c r="F178" s="259"/>
      <c r="G178" s="259"/>
      <c r="H178" s="259"/>
      <c r="I178" s="263"/>
      <c r="J178" s="63" t="s">
        <v>684</v>
      </c>
      <c r="K178" s="75" t="s">
        <v>731</v>
      </c>
      <c r="L178" s="63" t="s">
        <v>212</v>
      </c>
      <c r="M178" s="259"/>
      <c r="N178" s="259"/>
      <c r="O178" s="104">
        <v>36049</v>
      </c>
      <c r="P178" s="143">
        <v>1</v>
      </c>
      <c r="Q178" s="38" t="s">
        <v>9</v>
      </c>
      <c r="R178" s="65">
        <v>9.3699999999999992</v>
      </c>
      <c r="S178" s="178"/>
      <c r="T178" s="178"/>
    </row>
    <row r="179" spans="1:20" s="5" customFormat="1" ht="12" customHeight="1" thickTop="1">
      <c r="A179" s="293" t="s">
        <v>967</v>
      </c>
      <c r="B179" s="299" t="s">
        <v>732</v>
      </c>
      <c r="C179" s="299" t="s">
        <v>733</v>
      </c>
      <c r="D179" s="299" t="s">
        <v>734</v>
      </c>
      <c r="E179" s="254" t="s">
        <v>971</v>
      </c>
      <c r="F179" s="254" t="s">
        <v>972</v>
      </c>
      <c r="G179" s="254" t="s">
        <v>687</v>
      </c>
      <c r="H179" s="299" t="s">
        <v>736</v>
      </c>
      <c r="I179" s="305">
        <v>3</v>
      </c>
      <c r="J179" s="58" t="s">
        <v>689</v>
      </c>
      <c r="K179" s="59" t="s">
        <v>7</v>
      </c>
      <c r="L179" s="18" t="s">
        <v>23</v>
      </c>
      <c r="M179" s="252" t="s">
        <v>738</v>
      </c>
      <c r="N179" s="309"/>
      <c r="O179" s="35">
        <v>90347</v>
      </c>
      <c r="P179" s="141">
        <v>1</v>
      </c>
      <c r="Q179" s="31" t="s">
        <v>9</v>
      </c>
      <c r="R179" s="34">
        <v>9.3699999999999992</v>
      </c>
      <c r="S179" s="178"/>
      <c r="T179" s="178"/>
    </row>
    <row r="180" spans="1:20" s="5" customFormat="1" ht="12" customHeight="1">
      <c r="A180" s="294"/>
      <c r="B180" s="301"/>
      <c r="C180" s="301"/>
      <c r="D180" s="301"/>
      <c r="E180" s="255"/>
      <c r="F180" s="255"/>
      <c r="G180" s="255"/>
      <c r="H180" s="301"/>
      <c r="I180" s="306"/>
      <c r="J180" s="17" t="s">
        <v>693</v>
      </c>
      <c r="K180" s="62" t="s">
        <v>740</v>
      </c>
      <c r="L180" s="20" t="s">
        <v>40</v>
      </c>
      <c r="M180" s="253"/>
      <c r="N180" s="310"/>
      <c r="O180" s="41">
        <v>90347</v>
      </c>
      <c r="P180" s="142">
        <v>1</v>
      </c>
      <c r="Q180" s="38" t="s">
        <v>1</v>
      </c>
      <c r="R180" s="78">
        <v>9.3699999999999992</v>
      </c>
      <c r="S180" s="178"/>
      <c r="T180" s="178"/>
    </row>
    <row r="181" spans="1:20" s="5" customFormat="1" ht="12" customHeight="1">
      <c r="A181" s="294"/>
      <c r="B181" s="301"/>
      <c r="C181" s="301"/>
      <c r="D181" s="301"/>
      <c r="E181" s="255"/>
      <c r="F181" s="255"/>
      <c r="G181" s="255"/>
      <c r="H181" s="301"/>
      <c r="I181" s="306"/>
      <c r="J181" s="20" t="s">
        <v>695</v>
      </c>
      <c r="K181" s="127" t="s">
        <v>742</v>
      </c>
      <c r="L181" s="20" t="s">
        <v>43</v>
      </c>
      <c r="M181" s="253"/>
      <c r="N181" s="310"/>
      <c r="O181" s="41">
        <v>90347</v>
      </c>
      <c r="P181" s="142">
        <v>1</v>
      </c>
      <c r="Q181" s="38" t="s">
        <v>1</v>
      </c>
      <c r="R181" s="78">
        <v>9.3699999999999992</v>
      </c>
      <c r="S181" s="178"/>
      <c r="T181" s="178"/>
    </row>
    <row r="182" spans="1:20" s="5" customFormat="1" ht="12" customHeight="1">
      <c r="A182" s="294"/>
      <c r="B182" s="301"/>
      <c r="C182" s="301"/>
      <c r="D182" s="301"/>
      <c r="E182" s="255"/>
      <c r="F182" s="255"/>
      <c r="G182" s="255"/>
      <c r="H182" s="301"/>
      <c r="I182" s="306"/>
      <c r="J182" s="20" t="s">
        <v>902</v>
      </c>
      <c r="K182" s="56" t="s">
        <v>743</v>
      </c>
      <c r="L182" s="20" t="s">
        <v>744</v>
      </c>
      <c r="M182" s="253"/>
      <c r="N182" s="310"/>
      <c r="O182" s="41">
        <v>90347</v>
      </c>
      <c r="P182" s="142">
        <v>1</v>
      </c>
      <c r="Q182" s="38" t="s">
        <v>9</v>
      </c>
      <c r="R182" s="78">
        <v>9.3699999999999992</v>
      </c>
      <c r="S182" s="178"/>
      <c r="T182" s="178"/>
    </row>
    <row r="183" spans="1:20" s="5" customFormat="1" ht="12" customHeight="1">
      <c r="A183" s="294"/>
      <c r="B183" s="316"/>
      <c r="C183" s="300"/>
      <c r="D183" s="300"/>
      <c r="E183" s="256"/>
      <c r="F183" s="256"/>
      <c r="G183" s="256"/>
      <c r="H183" s="308"/>
      <c r="I183" s="307"/>
      <c r="J183" s="20" t="s">
        <v>903</v>
      </c>
      <c r="K183" s="55" t="s">
        <v>745</v>
      </c>
      <c r="L183" s="19" t="s">
        <v>744</v>
      </c>
      <c r="M183" s="253"/>
      <c r="N183" s="310"/>
      <c r="O183" s="41">
        <v>90347</v>
      </c>
      <c r="P183" s="148">
        <v>1</v>
      </c>
      <c r="Q183" s="38" t="s">
        <v>9</v>
      </c>
      <c r="R183" s="113">
        <v>9.3699999999999992</v>
      </c>
      <c r="S183" s="178"/>
      <c r="T183" s="178"/>
    </row>
    <row r="184" spans="1:20" s="5" customFormat="1" ht="12" customHeight="1">
      <c r="A184" s="294"/>
      <c r="B184" s="316"/>
      <c r="C184" s="300"/>
      <c r="D184" s="300"/>
      <c r="E184" s="256"/>
      <c r="F184" s="256"/>
      <c r="G184" s="256"/>
      <c r="H184" s="308"/>
      <c r="I184" s="307"/>
      <c r="J184" s="20" t="s">
        <v>904</v>
      </c>
      <c r="K184" s="55" t="s">
        <v>746</v>
      </c>
      <c r="L184" s="20" t="s">
        <v>43</v>
      </c>
      <c r="M184" s="253"/>
      <c r="N184" s="310"/>
      <c r="O184" s="41">
        <v>10</v>
      </c>
      <c r="P184" s="142">
        <v>1</v>
      </c>
      <c r="Q184" s="38" t="s">
        <v>1</v>
      </c>
      <c r="R184" s="78">
        <v>9.3699999999999992</v>
      </c>
      <c r="S184" s="178"/>
      <c r="T184" s="178"/>
    </row>
    <row r="185" spans="1:20" s="5" customFormat="1" ht="12" customHeight="1" thickBot="1">
      <c r="A185" s="294"/>
      <c r="B185" s="316"/>
      <c r="C185" s="300"/>
      <c r="D185" s="300"/>
      <c r="E185" s="256"/>
      <c r="F185" s="256"/>
      <c r="G185" s="256"/>
      <c r="H185" s="308"/>
      <c r="I185" s="307"/>
      <c r="J185" s="63" t="s">
        <v>904</v>
      </c>
      <c r="K185" s="75" t="s">
        <v>747</v>
      </c>
      <c r="L185" s="63" t="s">
        <v>46</v>
      </c>
      <c r="M185" s="259"/>
      <c r="N185" s="311"/>
      <c r="O185" s="57">
        <v>90347</v>
      </c>
      <c r="P185" s="143">
        <v>1</v>
      </c>
      <c r="Q185" s="38" t="s">
        <v>1</v>
      </c>
      <c r="R185" s="65">
        <v>9.3699999999999992</v>
      </c>
      <c r="S185" s="178"/>
      <c r="T185" s="178"/>
    </row>
    <row r="186" spans="1:20" s="5" customFormat="1" ht="12" customHeight="1" thickTop="1">
      <c r="A186" s="293" t="s">
        <v>967</v>
      </c>
      <c r="B186" s="252" t="s">
        <v>748</v>
      </c>
      <c r="C186" s="299" t="s">
        <v>749</v>
      </c>
      <c r="D186" s="299" t="s">
        <v>734</v>
      </c>
      <c r="E186" s="254" t="s">
        <v>971</v>
      </c>
      <c r="F186" s="254" t="s">
        <v>972</v>
      </c>
      <c r="G186" s="254" t="s">
        <v>699</v>
      </c>
      <c r="H186" s="299" t="s">
        <v>751</v>
      </c>
      <c r="I186" s="305">
        <v>3</v>
      </c>
      <c r="J186" s="58" t="s">
        <v>701</v>
      </c>
      <c r="K186" s="59" t="s">
        <v>7</v>
      </c>
      <c r="L186" s="58" t="s">
        <v>23</v>
      </c>
      <c r="M186" s="252" t="s">
        <v>753</v>
      </c>
      <c r="N186" s="309"/>
      <c r="O186" s="51">
        <v>30</v>
      </c>
      <c r="P186" s="141">
        <v>1</v>
      </c>
      <c r="Q186" s="31" t="s">
        <v>9</v>
      </c>
      <c r="R186" s="34">
        <v>9.3699999999999992</v>
      </c>
      <c r="S186" s="178"/>
      <c r="T186" s="178"/>
    </row>
    <row r="187" spans="1:20" s="5" customFormat="1" ht="12" customHeight="1">
      <c r="A187" s="317"/>
      <c r="B187" s="253"/>
      <c r="C187" s="301"/>
      <c r="D187" s="301"/>
      <c r="E187" s="255"/>
      <c r="F187" s="255"/>
      <c r="G187" s="255"/>
      <c r="H187" s="301"/>
      <c r="I187" s="306"/>
      <c r="J187" s="17" t="s">
        <v>703</v>
      </c>
      <c r="K187" s="62" t="s">
        <v>740</v>
      </c>
      <c r="L187" s="17" t="s">
        <v>40</v>
      </c>
      <c r="M187" s="253"/>
      <c r="N187" s="310"/>
      <c r="O187" s="37">
        <v>30</v>
      </c>
      <c r="P187" s="142">
        <v>1</v>
      </c>
      <c r="Q187" s="38" t="s">
        <v>1</v>
      </c>
      <c r="R187" s="78">
        <v>9.3699999999999992</v>
      </c>
      <c r="S187" s="178"/>
      <c r="T187" s="178"/>
    </row>
    <row r="188" spans="1:20" s="5" customFormat="1" ht="12" customHeight="1">
      <c r="A188" s="294"/>
      <c r="B188" s="253"/>
      <c r="C188" s="301"/>
      <c r="D188" s="301"/>
      <c r="E188" s="255"/>
      <c r="F188" s="255"/>
      <c r="G188" s="255"/>
      <c r="H188" s="301"/>
      <c r="I188" s="306"/>
      <c r="J188" s="20" t="s">
        <v>705</v>
      </c>
      <c r="K188" s="127" t="s">
        <v>755</v>
      </c>
      <c r="L188" s="20" t="s">
        <v>43</v>
      </c>
      <c r="M188" s="253"/>
      <c r="N188" s="310"/>
      <c r="O188" s="37">
        <v>30</v>
      </c>
      <c r="P188" s="142">
        <v>1</v>
      </c>
      <c r="Q188" s="38" t="s">
        <v>1</v>
      </c>
      <c r="R188" s="78">
        <v>9.3699999999999992</v>
      </c>
      <c r="S188" s="178"/>
      <c r="T188" s="178"/>
    </row>
    <row r="189" spans="1:20" s="5" customFormat="1" ht="12" customHeight="1">
      <c r="A189" s="294"/>
      <c r="B189" s="253"/>
      <c r="C189" s="301"/>
      <c r="D189" s="301"/>
      <c r="E189" s="255"/>
      <c r="F189" s="255"/>
      <c r="G189" s="255"/>
      <c r="H189" s="301"/>
      <c r="I189" s="306"/>
      <c r="J189" s="20" t="s">
        <v>707</v>
      </c>
      <c r="K189" s="56" t="s">
        <v>743</v>
      </c>
      <c r="L189" s="20" t="s">
        <v>744</v>
      </c>
      <c r="M189" s="253"/>
      <c r="N189" s="310"/>
      <c r="O189" s="37">
        <v>30</v>
      </c>
      <c r="P189" s="142">
        <v>1</v>
      </c>
      <c r="Q189" s="38" t="s">
        <v>9</v>
      </c>
      <c r="R189" s="78">
        <v>9.3699999999999992</v>
      </c>
      <c r="S189" s="178"/>
      <c r="T189" s="178"/>
    </row>
    <row r="190" spans="1:20" s="5" customFormat="1" ht="12" customHeight="1">
      <c r="A190" s="294"/>
      <c r="B190" s="253"/>
      <c r="C190" s="300"/>
      <c r="D190" s="300"/>
      <c r="E190" s="256"/>
      <c r="F190" s="256"/>
      <c r="G190" s="256"/>
      <c r="H190" s="308"/>
      <c r="I190" s="307"/>
      <c r="J190" s="20" t="s">
        <v>709</v>
      </c>
      <c r="K190" s="55" t="s">
        <v>745</v>
      </c>
      <c r="L190" s="20" t="s">
        <v>744</v>
      </c>
      <c r="M190" s="253"/>
      <c r="N190" s="310"/>
      <c r="O190" s="37">
        <v>30</v>
      </c>
      <c r="P190" s="148">
        <v>1</v>
      </c>
      <c r="Q190" s="38" t="s">
        <v>9</v>
      </c>
      <c r="R190" s="113">
        <v>9.3699999999999992</v>
      </c>
      <c r="S190" s="178"/>
      <c r="T190" s="178"/>
    </row>
    <row r="191" spans="1:20" s="5" customFormat="1" ht="12" customHeight="1" thickBot="1">
      <c r="A191" s="294"/>
      <c r="B191" s="259"/>
      <c r="C191" s="300"/>
      <c r="D191" s="300"/>
      <c r="E191" s="256"/>
      <c r="F191" s="256"/>
      <c r="G191" s="256"/>
      <c r="H191" s="308"/>
      <c r="I191" s="307"/>
      <c r="J191" s="63" t="s">
        <v>905</v>
      </c>
      <c r="K191" s="75" t="s">
        <v>747</v>
      </c>
      <c r="L191" s="63" t="s">
        <v>46</v>
      </c>
      <c r="M191" s="259"/>
      <c r="N191" s="311"/>
      <c r="O191" s="104">
        <v>30</v>
      </c>
      <c r="P191" s="143">
        <v>1</v>
      </c>
      <c r="Q191" s="38" t="s">
        <v>1</v>
      </c>
      <c r="R191" s="65">
        <v>9.3699999999999992</v>
      </c>
      <c r="S191" s="178"/>
      <c r="T191" s="178"/>
    </row>
    <row r="192" spans="1:20" s="5" customFormat="1" ht="12" customHeight="1" thickTop="1">
      <c r="A192" s="293" t="s">
        <v>967</v>
      </c>
      <c r="B192" s="299" t="s">
        <v>748</v>
      </c>
      <c r="C192" s="299" t="s">
        <v>756</v>
      </c>
      <c r="D192" s="299" t="s">
        <v>734</v>
      </c>
      <c r="E192" s="254" t="s">
        <v>971</v>
      </c>
      <c r="F192" s="254" t="s">
        <v>972</v>
      </c>
      <c r="G192" s="254" t="s">
        <v>713</v>
      </c>
      <c r="H192" s="299" t="s">
        <v>758</v>
      </c>
      <c r="I192" s="305">
        <v>3</v>
      </c>
      <c r="J192" s="58" t="s">
        <v>715</v>
      </c>
      <c r="K192" s="59" t="s">
        <v>7</v>
      </c>
      <c r="L192" s="58" t="s">
        <v>23</v>
      </c>
      <c r="M192" s="252" t="s">
        <v>760</v>
      </c>
      <c r="N192" s="309"/>
      <c r="O192" s="109">
        <v>4970.0000000000009</v>
      </c>
      <c r="P192" s="141">
        <v>1</v>
      </c>
      <c r="Q192" s="31" t="s">
        <v>9</v>
      </c>
      <c r="R192" s="34">
        <v>9.3699999999999992</v>
      </c>
      <c r="S192" s="178"/>
      <c r="T192" s="178"/>
    </row>
    <row r="193" spans="1:20" s="5" customFormat="1" ht="12" customHeight="1">
      <c r="A193" s="294"/>
      <c r="B193" s="301"/>
      <c r="C193" s="301"/>
      <c r="D193" s="301"/>
      <c r="E193" s="255"/>
      <c r="F193" s="255"/>
      <c r="G193" s="255"/>
      <c r="H193" s="301"/>
      <c r="I193" s="306"/>
      <c r="J193" s="17" t="s">
        <v>717</v>
      </c>
      <c r="K193" s="62" t="s">
        <v>740</v>
      </c>
      <c r="L193" s="17" t="s">
        <v>40</v>
      </c>
      <c r="M193" s="253"/>
      <c r="N193" s="310"/>
      <c r="O193" s="37">
        <v>4970.0000000000009</v>
      </c>
      <c r="P193" s="142">
        <v>1</v>
      </c>
      <c r="Q193" s="38" t="s">
        <v>1</v>
      </c>
      <c r="R193" s="78">
        <v>9.3699999999999992</v>
      </c>
      <c r="S193" s="178"/>
      <c r="T193" s="178"/>
    </row>
    <row r="194" spans="1:20" s="5" customFormat="1" ht="12" customHeight="1">
      <c r="A194" s="294"/>
      <c r="B194" s="301"/>
      <c r="C194" s="301"/>
      <c r="D194" s="301"/>
      <c r="E194" s="255"/>
      <c r="F194" s="255"/>
      <c r="G194" s="255"/>
      <c r="H194" s="301"/>
      <c r="I194" s="306"/>
      <c r="J194" s="20" t="s">
        <v>718</v>
      </c>
      <c r="K194" s="127" t="s">
        <v>755</v>
      </c>
      <c r="L194" s="20" t="s">
        <v>43</v>
      </c>
      <c r="M194" s="253"/>
      <c r="N194" s="310"/>
      <c r="O194" s="37">
        <v>4970.0000000000009</v>
      </c>
      <c r="P194" s="142">
        <v>1</v>
      </c>
      <c r="Q194" s="38" t="s">
        <v>9</v>
      </c>
      <c r="R194" s="78">
        <v>9.3699999999999992</v>
      </c>
      <c r="S194" s="178"/>
      <c r="T194" s="178"/>
    </row>
    <row r="195" spans="1:20" s="5" customFormat="1" ht="12" customHeight="1">
      <c r="A195" s="294"/>
      <c r="B195" s="316"/>
      <c r="C195" s="300"/>
      <c r="D195" s="300"/>
      <c r="E195" s="256"/>
      <c r="F195" s="256"/>
      <c r="G195" s="256"/>
      <c r="H195" s="308"/>
      <c r="I195" s="307"/>
      <c r="J195" s="20" t="s">
        <v>720</v>
      </c>
      <c r="K195" s="56" t="s">
        <v>743</v>
      </c>
      <c r="L195" s="20" t="s">
        <v>744</v>
      </c>
      <c r="M195" s="253"/>
      <c r="N195" s="310"/>
      <c r="O195" s="37">
        <v>4970.0000000000009</v>
      </c>
      <c r="P195" s="142">
        <v>1</v>
      </c>
      <c r="Q195" s="38" t="s">
        <v>9</v>
      </c>
      <c r="R195" s="78">
        <v>9.3699999999999992</v>
      </c>
      <c r="S195" s="178"/>
      <c r="T195" s="178"/>
    </row>
    <row r="196" spans="1:20" s="5" customFormat="1" ht="12" customHeight="1">
      <c r="A196" s="294"/>
      <c r="B196" s="316"/>
      <c r="C196" s="300"/>
      <c r="D196" s="300"/>
      <c r="E196" s="256"/>
      <c r="F196" s="256"/>
      <c r="G196" s="256"/>
      <c r="H196" s="308"/>
      <c r="I196" s="307"/>
      <c r="J196" s="20" t="s">
        <v>906</v>
      </c>
      <c r="K196" s="55" t="s">
        <v>763</v>
      </c>
      <c r="L196" s="20" t="s">
        <v>40</v>
      </c>
      <c r="M196" s="253"/>
      <c r="N196" s="310"/>
      <c r="O196" s="37">
        <v>4970.0000000000009</v>
      </c>
      <c r="P196" s="142">
        <v>1</v>
      </c>
      <c r="Q196" s="38" t="s">
        <v>9</v>
      </c>
      <c r="R196" s="78">
        <v>9.3699999999999992</v>
      </c>
      <c r="S196" s="178"/>
      <c r="T196" s="178"/>
    </row>
    <row r="197" spans="1:20" s="5" customFormat="1" ht="12" customHeight="1">
      <c r="A197" s="294"/>
      <c r="B197" s="316"/>
      <c r="C197" s="300"/>
      <c r="D197" s="300"/>
      <c r="E197" s="256"/>
      <c r="F197" s="256"/>
      <c r="G197" s="256"/>
      <c r="H197" s="308"/>
      <c r="I197" s="307"/>
      <c r="J197" s="20" t="s">
        <v>907</v>
      </c>
      <c r="K197" s="55" t="s">
        <v>764</v>
      </c>
      <c r="L197" s="20" t="s">
        <v>122</v>
      </c>
      <c r="M197" s="253"/>
      <c r="N197" s="310"/>
      <c r="O197" s="37">
        <v>4970.0000000000009</v>
      </c>
      <c r="P197" s="142">
        <v>1</v>
      </c>
      <c r="Q197" s="38" t="s">
        <v>9</v>
      </c>
      <c r="R197" s="78">
        <v>9.3699999999999992</v>
      </c>
      <c r="S197" s="178"/>
      <c r="T197" s="178"/>
    </row>
    <row r="198" spans="1:20" s="5" customFormat="1" ht="12" customHeight="1">
      <c r="A198" s="294"/>
      <c r="B198" s="316"/>
      <c r="C198" s="300"/>
      <c r="D198" s="300"/>
      <c r="E198" s="256"/>
      <c r="F198" s="256"/>
      <c r="G198" s="256"/>
      <c r="H198" s="308"/>
      <c r="I198" s="307"/>
      <c r="J198" s="20" t="s">
        <v>908</v>
      </c>
      <c r="K198" s="56" t="s">
        <v>765</v>
      </c>
      <c r="L198" s="20" t="s">
        <v>122</v>
      </c>
      <c r="M198" s="253"/>
      <c r="N198" s="310"/>
      <c r="O198" s="37">
        <v>4970.0000000000009</v>
      </c>
      <c r="P198" s="142">
        <v>1</v>
      </c>
      <c r="Q198" s="38" t="s">
        <v>9</v>
      </c>
      <c r="R198" s="78">
        <v>9.3699999999999992</v>
      </c>
      <c r="S198" s="178"/>
      <c r="T198" s="178"/>
    </row>
    <row r="199" spans="1:20" s="5" customFormat="1" ht="12" customHeight="1" thickBot="1">
      <c r="A199" s="294"/>
      <c r="B199" s="316"/>
      <c r="C199" s="300"/>
      <c r="D199" s="300"/>
      <c r="E199" s="256"/>
      <c r="F199" s="256"/>
      <c r="G199" s="256"/>
      <c r="H199" s="308"/>
      <c r="I199" s="307"/>
      <c r="J199" s="63" t="s">
        <v>909</v>
      </c>
      <c r="K199" s="75" t="s">
        <v>747</v>
      </c>
      <c r="L199" s="63" t="s">
        <v>46</v>
      </c>
      <c r="M199" s="259"/>
      <c r="N199" s="311"/>
      <c r="O199" s="37">
        <v>4970.0000000000009</v>
      </c>
      <c r="P199" s="143">
        <v>1</v>
      </c>
      <c r="Q199" s="38" t="s">
        <v>1</v>
      </c>
      <c r="R199" s="65">
        <v>9.3699999999999992</v>
      </c>
      <c r="S199" s="178"/>
      <c r="T199" s="178"/>
    </row>
    <row r="200" spans="1:20" s="5" customFormat="1" ht="12" customHeight="1" thickTop="1">
      <c r="A200" s="293" t="s">
        <v>967</v>
      </c>
      <c r="B200" s="299" t="s">
        <v>748</v>
      </c>
      <c r="C200" s="299" t="s">
        <v>766</v>
      </c>
      <c r="D200" s="299" t="s">
        <v>734</v>
      </c>
      <c r="E200" s="254" t="s">
        <v>971</v>
      </c>
      <c r="F200" s="254" t="s">
        <v>972</v>
      </c>
      <c r="G200" s="254" t="s">
        <v>724</v>
      </c>
      <c r="H200" s="299" t="s">
        <v>768</v>
      </c>
      <c r="I200" s="305">
        <v>6</v>
      </c>
      <c r="J200" s="58" t="s">
        <v>726</v>
      </c>
      <c r="K200" s="59" t="s">
        <v>7</v>
      </c>
      <c r="L200" s="58" t="s">
        <v>62</v>
      </c>
      <c r="M200" s="252" t="s">
        <v>770</v>
      </c>
      <c r="N200" s="309"/>
      <c r="O200" s="51">
        <v>4517.3500000000004</v>
      </c>
      <c r="P200" s="141">
        <v>1</v>
      </c>
      <c r="Q200" s="31" t="s">
        <v>9</v>
      </c>
      <c r="R200" s="34">
        <v>9.3699999999999992</v>
      </c>
      <c r="S200" s="178"/>
      <c r="T200" s="178"/>
    </row>
    <row r="201" spans="1:20" s="5" customFormat="1" ht="12" customHeight="1">
      <c r="A201" s="317"/>
      <c r="B201" s="301"/>
      <c r="C201" s="301"/>
      <c r="D201" s="301"/>
      <c r="E201" s="255"/>
      <c r="F201" s="255"/>
      <c r="G201" s="255"/>
      <c r="H201" s="301"/>
      <c r="I201" s="306"/>
      <c r="J201" s="17" t="s">
        <v>727</v>
      </c>
      <c r="K201" s="62" t="s">
        <v>428</v>
      </c>
      <c r="L201" s="17" t="s">
        <v>66</v>
      </c>
      <c r="M201" s="253"/>
      <c r="N201" s="310"/>
      <c r="O201" s="37">
        <v>4517.3500000000004</v>
      </c>
      <c r="P201" s="142">
        <v>1</v>
      </c>
      <c r="Q201" s="38" t="s">
        <v>9</v>
      </c>
      <c r="R201" s="78">
        <v>9.3699999999999992</v>
      </c>
      <c r="S201" s="178"/>
      <c r="T201" s="178"/>
    </row>
    <row r="202" spans="1:20" s="5" customFormat="1" ht="12" customHeight="1">
      <c r="A202" s="294"/>
      <c r="B202" s="301"/>
      <c r="C202" s="301"/>
      <c r="D202" s="301"/>
      <c r="E202" s="255"/>
      <c r="F202" s="255"/>
      <c r="G202" s="255"/>
      <c r="H202" s="301"/>
      <c r="I202" s="306"/>
      <c r="J202" s="20" t="s">
        <v>728</v>
      </c>
      <c r="K202" s="127" t="s">
        <v>773</v>
      </c>
      <c r="L202" s="20" t="s">
        <v>216</v>
      </c>
      <c r="M202" s="253"/>
      <c r="N202" s="310"/>
      <c r="O202" s="37">
        <v>4517.3500000000004</v>
      </c>
      <c r="P202" s="142">
        <v>1</v>
      </c>
      <c r="Q202" s="38" t="s">
        <v>9</v>
      </c>
      <c r="R202" s="78">
        <v>9.3699999999999992</v>
      </c>
      <c r="S202" s="178"/>
      <c r="T202" s="178"/>
    </row>
    <row r="203" spans="1:20" s="5" customFormat="1" ht="12" customHeight="1">
      <c r="A203" s="294"/>
      <c r="B203" s="301"/>
      <c r="C203" s="301"/>
      <c r="D203" s="301"/>
      <c r="E203" s="255"/>
      <c r="F203" s="255"/>
      <c r="G203" s="255"/>
      <c r="H203" s="301"/>
      <c r="I203" s="306"/>
      <c r="J203" s="20" t="s">
        <v>730</v>
      </c>
      <c r="K203" s="56" t="s">
        <v>775</v>
      </c>
      <c r="L203" s="20" t="s">
        <v>66</v>
      </c>
      <c r="M203" s="253"/>
      <c r="N203" s="310"/>
      <c r="O203" s="37">
        <v>4517.3500000000004</v>
      </c>
      <c r="P203" s="142">
        <v>1</v>
      </c>
      <c r="Q203" s="38" t="s">
        <v>9</v>
      </c>
      <c r="R203" s="78">
        <v>9.3699999999999992</v>
      </c>
      <c r="S203" s="178"/>
      <c r="T203" s="178"/>
    </row>
    <row r="204" spans="1:20" s="5" customFormat="1" ht="12" customHeight="1">
      <c r="A204" s="294"/>
      <c r="B204" s="316"/>
      <c r="C204" s="300"/>
      <c r="D204" s="300"/>
      <c r="E204" s="256"/>
      <c r="F204" s="256"/>
      <c r="G204" s="256"/>
      <c r="H204" s="308"/>
      <c r="I204" s="307"/>
      <c r="J204" s="20" t="s">
        <v>910</v>
      </c>
      <c r="K204" s="55" t="s">
        <v>776</v>
      </c>
      <c r="L204" s="20" t="s">
        <v>76</v>
      </c>
      <c r="M204" s="253"/>
      <c r="N204" s="310"/>
      <c r="O204" s="37">
        <v>4517.3500000000004</v>
      </c>
      <c r="P204" s="142">
        <v>1</v>
      </c>
      <c r="Q204" s="38" t="s">
        <v>9</v>
      </c>
      <c r="R204" s="78">
        <v>9.3699999999999992</v>
      </c>
      <c r="S204" s="178"/>
      <c r="T204" s="178"/>
    </row>
    <row r="205" spans="1:20" s="5" customFormat="1" ht="12" customHeight="1" thickBot="1">
      <c r="A205" s="294"/>
      <c r="B205" s="316"/>
      <c r="C205" s="300"/>
      <c r="D205" s="300"/>
      <c r="E205" s="256"/>
      <c r="F205" s="256"/>
      <c r="G205" s="256"/>
      <c r="H205" s="308"/>
      <c r="I205" s="307"/>
      <c r="J205" s="63" t="s">
        <v>911</v>
      </c>
      <c r="K205" s="75" t="s">
        <v>141</v>
      </c>
      <c r="L205" s="63" t="s">
        <v>212</v>
      </c>
      <c r="M205" s="259"/>
      <c r="N205" s="311"/>
      <c r="O205" s="46">
        <v>4517.3500000000004</v>
      </c>
      <c r="P205" s="143">
        <v>1</v>
      </c>
      <c r="Q205" s="38" t="s">
        <v>9</v>
      </c>
      <c r="R205" s="65">
        <v>9.3699999999999992</v>
      </c>
      <c r="S205" s="178"/>
      <c r="T205" s="178"/>
    </row>
    <row r="206" spans="1:20" s="5" customFormat="1" ht="12" customHeight="1" thickTop="1">
      <c r="A206" s="293" t="s">
        <v>967</v>
      </c>
      <c r="B206" s="299" t="s">
        <v>748</v>
      </c>
      <c r="C206" s="299" t="s">
        <v>777</v>
      </c>
      <c r="D206" s="299" t="s">
        <v>734</v>
      </c>
      <c r="E206" s="254" t="s">
        <v>778</v>
      </c>
      <c r="F206" s="254" t="s">
        <v>972</v>
      </c>
      <c r="G206" s="254" t="s">
        <v>735</v>
      </c>
      <c r="H206" s="299" t="s">
        <v>780</v>
      </c>
      <c r="I206" s="305">
        <v>6</v>
      </c>
      <c r="J206" s="58" t="s">
        <v>737</v>
      </c>
      <c r="K206" s="59" t="s">
        <v>7</v>
      </c>
      <c r="L206" s="58" t="s">
        <v>62</v>
      </c>
      <c r="M206" s="252" t="s">
        <v>782</v>
      </c>
      <c r="N206" s="309"/>
      <c r="O206" s="30">
        <v>90.347000000000008</v>
      </c>
      <c r="P206" s="141">
        <v>1</v>
      </c>
      <c r="Q206" s="91" t="s">
        <v>783</v>
      </c>
      <c r="R206" s="34">
        <v>9.3699999999999992</v>
      </c>
      <c r="S206" s="178"/>
      <c r="T206" s="178"/>
    </row>
    <row r="207" spans="1:20" s="5" customFormat="1" ht="12" customHeight="1">
      <c r="A207" s="317"/>
      <c r="B207" s="301"/>
      <c r="C207" s="301"/>
      <c r="D207" s="301"/>
      <c r="E207" s="255"/>
      <c r="F207" s="255"/>
      <c r="G207" s="255"/>
      <c r="H207" s="301"/>
      <c r="I207" s="306"/>
      <c r="J207" s="17" t="s">
        <v>739</v>
      </c>
      <c r="K207" s="62" t="s">
        <v>785</v>
      </c>
      <c r="L207" s="17" t="s">
        <v>66</v>
      </c>
      <c r="M207" s="253"/>
      <c r="N207" s="310"/>
      <c r="O207" s="46">
        <v>90.347000000000008</v>
      </c>
      <c r="P207" s="142">
        <v>1</v>
      </c>
      <c r="Q207" s="92" t="s">
        <v>783</v>
      </c>
      <c r="R207" s="78">
        <v>9.3699999999999992</v>
      </c>
      <c r="S207" s="178"/>
      <c r="T207" s="178"/>
    </row>
    <row r="208" spans="1:20" s="5" customFormat="1" ht="12" customHeight="1" thickBot="1">
      <c r="A208" s="294"/>
      <c r="B208" s="301"/>
      <c r="C208" s="301"/>
      <c r="D208" s="301"/>
      <c r="E208" s="255"/>
      <c r="F208" s="255"/>
      <c r="G208" s="255"/>
      <c r="H208" s="301"/>
      <c r="I208" s="306"/>
      <c r="J208" s="63" t="s">
        <v>741</v>
      </c>
      <c r="K208" s="131" t="s">
        <v>787</v>
      </c>
      <c r="L208" s="63" t="s">
        <v>212</v>
      </c>
      <c r="M208" s="253"/>
      <c r="N208" s="311"/>
      <c r="O208" s="104">
        <v>90.347000000000008</v>
      </c>
      <c r="P208" s="143">
        <v>1</v>
      </c>
      <c r="Q208" s="92" t="s">
        <v>783</v>
      </c>
      <c r="R208" s="65">
        <v>9.3699999999999992</v>
      </c>
      <c r="S208" s="178"/>
      <c r="T208" s="178"/>
    </row>
    <row r="209" spans="1:20" s="5" customFormat="1" ht="38.25" customHeight="1" thickTop="1">
      <c r="A209" s="293" t="s">
        <v>967</v>
      </c>
      <c r="B209" s="299" t="s">
        <v>748</v>
      </c>
      <c r="C209" s="299" t="s">
        <v>788</v>
      </c>
      <c r="D209" s="299" t="s">
        <v>734</v>
      </c>
      <c r="E209" s="254" t="s">
        <v>971</v>
      </c>
      <c r="F209" s="254" t="s">
        <v>972</v>
      </c>
      <c r="G209" s="254" t="s">
        <v>750</v>
      </c>
      <c r="H209" s="299" t="s">
        <v>790</v>
      </c>
      <c r="I209" s="305">
        <v>5</v>
      </c>
      <c r="J209" s="18" t="s">
        <v>752</v>
      </c>
      <c r="K209" s="61" t="s">
        <v>792</v>
      </c>
      <c r="L209" s="18" t="s">
        <v>793</v>
      </c>
      <c r="M209" s="125" t="s">
        <v>794</v>
      </c>
      <c r="N209" s="309" t="s">
        <v>995</v>
      </c>
      <c r="O209" s="51">
        <v>3550</v>
      </c>
      <c r="P209" s="141">
        <v>1</v>
      </c>
      <c r="Q209" s="91" t="s">
        <v>783</v>
      </c>
      <c r="R209" s="34">
        <v>9.3699999999999992</v>
      </c>
      <c r="S209" s="178"/>
      <c r="T209" s="178"/>
    </row>
    <row r="210" spans="1:20" s="5" customFormat="1" ht="27" customHeight="1" thickBot="1">
      <c r="A210" s="294"/>
      <c r="B210" s="301"/>
      <c r="C210" s="301"/>
      <c r="D210" s="301"/>
      <c r="E210" s="255"/>
      <c r="F210" s="255"/>
      <c r="G210" s="255"/>
      <c r="H210" s="301"/>
      <c r="I210" s="306"/>
      <c r="J210" s="63" t="s">
        <v>754</v>
      </c>
      <c r="K210" s="67" t="s">
        <v>796</v>
      </c>
      <c r="L210" s="63" t="s">
        <v>793</v>
      </c>
      <c r="M210" s="123" t="s">
        <v>797</v>
      </c>
      <c r="N210" s="311"/>
      <c r="O210" s="109">
        <v>3550</v>
      </c>
      <c r="P210" s="143">
        <v>1</v>
      </c>
      <c r="Q210" s="92" t="s">
        <v>783</v>
      </c>
      <c r="R210" s="65">
        <v>9.3699999999999992</v>
      </c>
      <c r="S210" s="178"/>
      <c r="T210" s="178"/>
    </row>
    <row r="211" spans="1:20" s="5" customFormat="1" ht="12" customHeight="1" thickTop="1">
      <c r="A211" s="293" t="s">
        <v>967</v>
      </c>
      <c r="B211" s="299" t="s">
        <v>748</v>
      </c>
      <c r="C211" s="299" t="s">
        <v>798</v>
      </c>
      <c r="D211" s="299" t="s">
        <v>734</v>
      </c>
      <c r="E211" s="254" t="s">
        <v>971</v>
      </c>
      <c r="F211" s="254" t="s">
        <v>972</v>
      </c>
      <c r="G211" s="254" t="s">
        <v>757</v>
      </c>
      <c r="H211" s="299" t="s">
        <v>799</v>
      </c>
      <c r="I211" s="305">
        <v>8</v>
      </c>
      <c r="J211" s="18" t="s">
        <v>759</v>
      </c>
      <c r="K211" s="61" t="s">
        <v>801</v>
      </c>
      <c r="L211" s="18" t="s">
        <v>457</v>
      </c>
      <c r="M211" s="252" t="s">
        <v>52</v>
      </c>
      <c r="N211" s="309"/>
      <c r="O211" s="51">
        <v>30</v>
      </c>
      <c r="P211" s="141">
        <v>1</v>
      </c>
      <c r="Q211" s="31" t="s">
        <v>9</v>
      </c>
      <c r="R211" s="34">
        <v>9.3699999999999992</v>
      </c>
      <c r="S211" s="178"/>
      <c r="T211" s="178"/>
    </row>
    <row r="212" spans="1:20" s="5" customFormat="1" ht="12" customHeight="1">
      <c r="A212" s="294"/>
      <c r="B212" s="301"/>
      <c r="C212" s="301"/>
      <c r="D212" s="301"/>
      <c r="E212" s="255"/>
      <c r="F212" s="255"/>
      <c r="G212" s="255"/>
      <c r="H212" s="301"/>
      <c r="I212" s="321"/>
      <c r="J212" s="154" t="s">
        <v>761</v>
      </c>
      <c r="K212" s="43" t="s">
        <v>168</v>
      </c>
      <c r="L212" s="68" t="s">
        <v>803</v>
      </c>
      <c r="M212" s="253"/>
      <c r="N212" s="310"/>
      <c r="O212" s="37">
        <v>30</v>
      </c>
      <c r="P212" s="142">
        <v>1</v>
      </c>
      <c r="Q212" s="38" t="s">
        <v>9</v>
      </c>
      <c r="R212" s="78">
        <v>9.3699999999999992</v>
      </c>
      <c r="S212" s="178"/>
      <c r="T212" s="178"/>
    </row>
    <row r="213" spans="1:20" s="5" customFormat="1" ht="12" customHeight="1" thickBot="1">
      <c r="A213" s="294"/>
      <c r="B213" s="301"/>
      <c r="C213" s="301"/>
      <c r="D213" s="301"/>
      <c r="E213" s="255"/>
      <c r="F213" s="255"/>
      <c r="G213" s="255"/>
      <c r="H213" s="301"/>
      <c r="I213" s="306"/>
      <c r="J213" s="63" t="s">
        <v>762</v>
      </c>
      <c r="K213" s="131" t="s">
        <v>805</v>
      </c>
      <c r="L213" s="63" t="s">
        <v>459</v>
      </c>
      <c r="M213" s="253"/>
      <c r="N213" s="311"/>
      <c r="O213" s="46">
        <v>30</v>
      </c>
      <c r="P213" s="143">
        <v>1</v>
      </c>
      <c r="Q213" s="38" t="s">
        <v>9</v>
      </c>
      <c r="R213" s="65">
        <v>9.3699999999999992</v>
      </c>
      <c r="S213" s="178"/>
      <c r="T213" s="178"/>
    </row>
    <row r="214" spans="1:20" s="5" customFormat="1" ht="12" customHeight="1" thickTop="1">
      <c r="A214" s="293" t="s">
        <v>967</v>
      </c>
      <c r="B214" s="299" t="s">
        <v>748</v>
      </c>
      <c r="C214" s="299" t="s">
        <v>806</v>
      </c>
      <c r="D214" s="299" t="s">
        <v>734</v>
      </c>
      <c r="E214" s="254" t="s">
        <v>971</v>
      </c>
      <c r="F214" s="254" t="s">
        <v>972</v>
      </c>
      <c r="G214" s="254" t="s">
        <v>767</v>
      </c>
      <c r="H214" s="299" t="s">
        <v>808</v>
      </c>
      <c r="I214" s="305">
        <v>8</v>
      </c>
      <c r="J214" s="18" t="s">
        <v>769</v>
      </c>
      <c r="K214" s="61" t="s">
        <v>810</v>
      </c>
      <c r="L214" s="18" t="s">
        <v>457</v>
      </c>
      <c r="M214" s="252" t="s">
        <v>811</v>
      </c>
      <c r="N214" s="309"/>
      <c r="O214" s="51">
        <v>18</v>
      </c>
      <c r="P214" s="141">
        <v>1</v>
      </c>
      <c r="Q214" s="31" t="s">
        <v>9</v>
      </c>
      <c r="R214" s="34">
        <v>9.3699999999999992</v>
      </c>
      <c r="S214" s="178"/>
      <c r="T214" s="178"/>
    </row>
    <row r="215" spans="1:20" s="5" customFormat="1" ht="12" customHeight="1">
      <c r="A215" s="294"/>
      <c r="B215" s="301"/>
      <c r="C215" s="301"/>
      <c r="D215" s="301"/>
      <c r="E215" s="255"/>
      <c r="F215" s="255"/>
      <c r="G215" s="255"/>
      <c r="H215" s="301"/>
      <c r="I215" s="306"/>
      <c r="J215" s="20" t="s">
        <v>771</v>
      </c>
      <c r="K215" s="127" t="s">
        <v>813</v>
      </c>
      <c r="L215" s="20" t="s">
        <v>803</v>
      </c>
      <c r="M215" s="253"/>
      <c r="N215" s="310"/>
      <c r="O215" s="37">
        <v>18</v>
      </c>
      <c r="P215" s="142">
        <v>1</v>
      </c>
      <c r="Q215" s="38" t="s">
        <v>9</v>
      </c>
      <c r="R215" s="78">
        <v>9.3699999999999992</v>
      </c>
      <c r="S215" s="178"/>
      <c r="T215" s="178"/>
    </row>
    <row r="216" spans="1:20" s="5" customFormat="1" ht="12" customHeight="1">
      <c r="A216" s="294"/>
      <c r="B216" s="301"/>
      <c r="C216" s="301"/>
      <c r="D216" s="301"/>
      <c r="E216" s="255"/>
      <c r="F216" s="255"/>
      <c r="G216" s="255"/>
      <c r="H216" s="301"/>
      <c r="I216" s="306"/>
      <c r="J216" s="17" t="s">
        <v>772</v>
      </c>
      <c r="K216" s="93" t="s">
        <v>815</v>
      </c>
      <c r="L216" s="20" t="s">
        <v>816</v>
      </c>
      <c r="M216" s="253"/>
      <c r="N216" s="310"/>
      <c r="O216" s="37">
        <v>18</v>
      </c>
      <c r="P216" s="142">
        <v>1</v>
      </c>
      <c r="Q216" s="38" t="s">
        <v>9</v>
      </c>
      <c r="R216" s="78">
        <v>9.3699999999999992</v>
      </c>
      <c r="S216" s="178"/>
      <c r="T216" s="178"/>
    </row>
    <row r="217" spans="1:20" s="5" customFormat="1" ht="12" customHeight="1" thickBot="1">
      <c r="A217" s="294"/>
      <c r="B217" s="316"/>
      <c r="C217" s="300"/>
      <c r="D217" s="300"/>
      <c r="E217" s="256"/>
      <c r="F217" s="256"/>
      <c r="G217" s="256"/>
      <c r="H217" s="308"/>
      <c r="I217" s="307"/>
      <c r="J217" s="63" t="s">
        <v>774</v>
      </c>
      <c r="K217" s="93" t="s">
        <v>805</v>
      </c>
      <c r="L217" s="63" t="s">
        <v>459</v>
      </c>
      <c r="M217" s="253"/>
      <c r="N217" s="311"/>
      <c r="O217" s="46">
        <v>18</v>
      </c>
      <c r="P217" s="143">
        <v>1</v>
      </c>
      <c r="Q217" s="38" t="s">
        <v>9</v>
      </c>
      <c r="R217" s="65">
        <v>9.3699999999999992</v>
      </c>
      <c r="S217" s="178"/>
      <c r="T217" s="178"/>
    </row>
    <row r="218" spans="1:20" s="5" customFormat="1" ht="12" customHeight="1" thickTop="1">
      <c r="A218" s="293" t="s">
        <v>967</v>
      </c>
      <c r="B218" s="299" t="s">
        <v>748</v>
      </c>
      <c r="C218" s="299" t="s">
        <v>818</v>
      </c>
      <c r="D218" s="299" t="s">
        <v>734</v>
      </c>
      <c r="E218" s="254" t="s">
        <v>971</v>
      </c>
      <c r="F218" s="254" t="s">
        <v>972</v>
      </c>
      <c r="G218" s="254" t="s">
        <v>779</v>
      </c>
      <c r="H218" s="299" t="s">
        <v>820</v>
      </c>
      <c r="I218" s="305">
        <v>8</v>
      </c>
      <c r="J218" s="18" t="s">
        <v>781</v>
      </c>
      <c r="K218" s="61" t="s">
        <v>822</v>
      </c>
      <c r="L218" s="18" t="s">
        <v>457</v>
      </c>
      <c r="M218" s="252" t="s">
        <v>823</v>
      </c>
      <c r="N218" s="309"/>
      <c r="O218" s="51">
        <v>30</v>
      </c>
      <c r="P218" s="141">
        <v>1</v>
      </c>
      <c r="Q218" s="31" t="s">
        <v>9</v>
      </c>
      <c r="R218" s="34">
        <v>9.3699999999999992</v>
      </c>
      <c r="S218" s="178"/>
      <c r="T218" s="178"/>
    </row>
    <row r="219" spans="1:20" s="5" customFormat="1" ht="12" customHeight="1">
      <c r="A219" s="294"/>
      <c r="B219" s="301"/>
      <c r="C219" s="301"/>
      <c r="D219" s="301"/>
      <c r="E219" s="255"/>
      <c r="F219" s="255"/>
      <c r="G219" s="255"/>
      <c r="H219" s="301"/>
      <c r="I219" s="306"/>
      <c r="J219" s="20" t="s">
        <v>784</v>
      </c>
      <c r="K219" s="127" t="s">
        <v>825</v>
      </c>
      <c r="L219" s="20" t="s">
        <v>803</v>
      </c>
      <c r="M219" s="253"/>
      <c r="N219" s="310"/>
      <c r="O219" s="37">
        <v>30</v>
      </c>
      <c r="P219" s="142">
        <v>1</v>
      </c>
      <c r="Q219" s="38" t="s">
        <v>9</v>
      </c>
      <c r="R219" s="78">
        <v>9.3699999999999992</v>
      </c>
      <c r="S219" s="178"/>
      <c r="T219" s="178"/>
    </row>
    <row r="220" spans="1:20" s="5" customFormat="1" ht="12" customHeight="1">
      <c r="A220" s="294"/>
      <c r="B220" s="301"/>
      <c r="C220" s="301"/>
      <c r="D220" s="301"/>
      <c r="E220" s="255"/>
      <c r="F220" s="255"/>
      <c r="G220" s="255"/>
      <c r="H220" s="301"/>
      <c r="I220" s="306"/>
      <c r="J220" s="20" t="s">
        <v>786</v>
      </c>
      <c r="K220" s="56" t="s">
        <v>815</v>
      </c>
      <c r="L220" s="20" t="s">
        <v>816</v>
      </c>
      <c r="M220" s="253"/>
      <c r="N220" s="310"/>
      <c r="O220" s="37">
        <v>30</v>
      </c>
      <c r="P220" s="142">
        <v>1</v>
      </c>
      <c r="Q220" s="38" t="s">
        <v>9</v>
      </c>
      <c r="R220" s="78">
        <v>9.3699999999999992</v>
      </c>
      <c r="S220" s="178"/>
      <c r="T220" s="178"/>
    </row>
    <row r="221" spans="1:20" s="5" customFormat="1" ht="12" customHeight="1" thickBot="1">
      <c r="A221" s="294"/>
      <c r="B221" s="316"/>
      <c r="C221" s="300"/>
      <c r="D221" s="300"/>
      <c r="E221" s="256"/>
      <c r="F221" s="256"/>
      <c r="G221" s="256"/>
      <c r="H221" s="308"/>
      <c r="I221" s="307"/>
      <c r="J221" s="47" t="s">
        <v>914</v>
      </c>
      <c r="K221" s="75" t="s">
        <v>828</v>
      </c>
      <c r="L221" s="63" t="s">
        <v>915</v>
      </c>
      <c r="M221" s="259"/>
      <c r="N221" s="311"/>
      <c r="O221" s="46">
        <v>30</v>
      </c>
      <c r="P221" s="143">
        <v>1</v>
      </c>
      <c r="Q221" s="38" t="s">
        <v>9</v>
      </c>
      <c r="R221" s="65">
        <v>9.3699999999999992</v>
      </c>
      <c r="S221" s="178"/>
      <c r="T221" s="178"/>
    </row>
    <row r="222" spans="1:20" s="5" customFormat="1" ht="12" customHeight="1" thickTop="1">
      <c r="A222" s="293" t="s">
        <v>967</v>
      </c>
      <c r="B222" s="299" t="s">
        <v>748</v>
      </c>
      <c r="C222" s="299" t="s">
        <v>829</v>
      </c>
      <c r="D222" s="299" t="s">
        <v>830</v>
      </c>
      <c r="E222" s="254" t="s">
        <v>971</v>
      </c>
      <c r="F222" s="254" t="s">
        <v>972</v>
      </c>
      <c r="G222" s="254" t="s">
        <v>789</v>
      </c>
      <c r="H222" s="299" t="s">
        <v>831</v>
      </c>
      <c r="I222" s="305">
        <v>1</v>
      </c>
      <c r="J222" s="18" t="s">
        <v>791</v>
      </c>
      <c r="K222" s="61" t="s">
        <v>832</v>
      </c>
      <c r="L222" s="18" t="s">
        <v>833</v>
      </c>
      <c r="M222" s="252" t="s">
        <v>834</v>
      </c>
      <c r="N222" s="309" t="s">
        <v>996</v>
      </c>
      <c r="O222" s="30">
        <v>4759.2</v>
      </c>
      <c r="P222" s="141">
        <v>1</v>
      </c>
      <c r="Q222" s="31" t="s">
        <v>9</v>
      </c>
      <c r="R222" s="34">
        <v>9.3699999999999992</v>
      </c>
      <c r="S222" s="178"/>
      <c r="T222" s="178"/>
    </row>
    <row r="223" spans="1:20" s="5" customFormat="1" ht="12" customHeight="1">
      <c r="A223" s="294"/>
      <c r="B223" s="301"/>
      <c r="C223" s="301"/>
      <c r="D223" s="301"/>
      <c r="E223" s="255"/>
      <c r="F223" s="255"/>
      <c r="G223" s="255"/>
      <c r="H223" s="301"/>
      <c r="I223" s="306"/>
      <c r="J223" s="20" t="s">
        <v>795</v>
      </c>
      <c r="K223" s="127" t="s">
        <v>835</v>
      </c>
      <c r="L223" s="20" t="s">
        <v>961</v>
      </c>
      <c r="M223" s="253"/>
      <c r="N223" s="310"/>
      <c r="O223" s="46">
        <v>4759.2</v>
      </c>
      <c r="P223" s="142">
        <v>1</v>
      </c>
      <c r="Q223" s="38" t="s">
        <v>9</v>
      </c>
      <c r="R223" s="78">
        <v>9.3699999999999992</v>
      </c>
      <c r="S223" s="178"/>
      <c r="T223" s="178"/>
    </row>
    <row r="224" spans="1:20" s="5" customFormat="1" ht="38.25" customHeight="1" thickBot="1">
      <c r="A224" s="294"/>
      <c r="B224" s="301"/>
      <c r="C224" s="301"/>
      <c r="D224" s="301"/>
      <c r="E224" s="255"/>
      <c r="F224" s="255"/>
      <c r="G224" s="255"/>
      <c r="H224" s="301"/>
      <c r="I224" s="306"/>
      <c r="J224" s="63" t="s">
        <v>918</v>
      </c>
      <c r="K224" s="56" t="s">
        <v>836</v>
      </c>
      <c r="L224" s="63" t="s">
        <v>961</v>
      </c>
      <c r="M224" s="259"/>
      <c r="N224" s="311"/>
      <c r="O224" s="104">
        <v>4759.2</v>
      </c>
      <c r="P224" s="143">
        <v>1</v>
      </c>
      <c r="Q224" s="38" t="s">
        <v>9</v>
      </c>
      <c r="R224" s="65">
        <v>9.3699999999999992</v>
      </c>
      <c r="S224" s="178"/>
      <c r="T224" s="178"/>
    </row>
    <row r="225" spans="1:20" s="5" customFormat="1" ht="12" customHeight="1" thickTop="1">
      <c r="A225" s="293" t="s">
        <v>967</v>
      </c>
      <c r="B225" s="299" t="s">
        <v>748</v>
      </c>
      <c r="C225" s="299" t="s">
        <v>837</v>
      </c>
      <c r="D225" s="299" t="s">
        <v>838</v>
      </c>
      <c r="E225" s="254" t="s">
        <v>971</v>
      </c>
      <c r="F225" s="254" t="s">
        <v>972</v>
      </c>
      <c r="G225" s="254" t="s">
        <v>1004</v>
      </c>
      <c r="H225" s="299" t="s">
        <v>839</v>
      </c>
      <c r="I225" s="305">
        <v>6</v>
      </c>
      <c r="J225" s="18" t="s">
        <v>800</v>
      </c>
      <c r="K225" s="111" t="s">
        <v>840</v>
      </c>
      <c r="L225" s="18" t="s">
        <v>212</v>
      </c>
      <c r="M225" s="252" t="s">
        <v>841</v>
      </c>
      <c r="N225" s="309"/>
      <c r="O225" s="30">
        <v>2379.6</v>
      </c>
      <c r="P225" s="141">
        <v>1</v>
      </c>
      <c r="Q225" s="31" t="s">
        <v>9</v>
      </c>
      <c r="R225" s="34">
        <v>9.3699999999999992</v>
      </c>
      <c r="S225" s="178"/>
      <c r="T225" s="178"/>
    </row>
    <row r="226" spans="1:20" s="5" customFormat="1" ht="12" customHeight="1">
      <c r="A226" s="294"/>
      <c r="B226" s="301"/>
      <c r="C226" s="301"/>
      <c r="D226" s="301"/>
      <c r="E226" s="255"/>
      <c r="F226" s="255"/>
      <c r="G226" s="255"/>
      <c r="H226" s="301"/>
      <c r="I226" s="306"/>
      <c r="J226" s="17" t="s">
        <v>802</v>
      </c>
      <c r="K226" s="112" t="s">
        <v>842</v>
      </c>
      <c r="L226" s="20" t="s">
        <v>76</v>
      </c>
      <c r="M226" s="253"/>
      <c r="N226" s="310"/>
      <c r="O226" s="46">
        <v>2379.6</v>
      </c>
      <c r="P226" s="142">
        <v>1</v>
      </c>
      <c r="Q226" s="38" t="s">
        <v>9</v>
      </c>
      <c r="R226" s="78">
        <v>9.3699999999999992</v>
      </c>
      <c r="S226" s="178"/>
      <c r="T226" s="178"/>
    </row>
    <row r="227" spans="1:20" s="5" customFormat="1" ht="12" customHeight="1">
      <c r="A227" s="294"/>
      <c r="B227" s="301"/>
      <c r="C227" s="301"/>
      <c r="D227" s="301"/>
      <c r="E227" s="255"/>
      <c r="F227" s="255"/>
      <c r="G227" s="255"/>
      <c r="H227" s="301"/>
      <c r="I227" s="306"/>
      <c r="J227" s="17" t="s">
        <v>804</v>
      </c>
      <c r="K227" s="112" t="s">
        <v>843</v>
      </c>
      <c r="L227" s="20" t="s">
        <v>212</v>
      </c>
      <c r="M227" s="253"/>
      <c r="N227" s="310"/>
      <c r="O227" s="46">
        <v>2379.6</v>
      </c>
      <c r="P227" s="142">
        <v>1</v>
      </c>
      <c r="Q227" s="38" t="s">
        <v>1</v>
      </c>
      <c r="R227" s="78">
        <v>9.3699999999999992</v>
      </c>
      <c r="S227" s="178"/>
      <c r="T227" s="178"/>
    </row>
    <row r="228" spans="1:20" s="5" customFormat="1" ht="12" customHeight="1" thickBot="1">
      <c r="A228" s="294"/>
      <c r="B228" s="316"/>
      <c r="C228" s="300"/>
      <c r="D228" s="300"/>
      <c r="E228" s="256"/>
      <c r="F228" s="256"/>
      <c r="G228" s="256"/>
      <c r="H228" s="308"/>
      <c r="I228" s="307"/>
      <c r="J228" s="63" t="s">
        <v>977</v>
      </c>
      <c r="K228" s="94" t="s">
        <v>836</v>
      </c>
      <c r="L228" s="63" t="s">
        <v>216</v>
      </c>
      <c r="M228" s="253"/>
      <c r="N228" s="311"/>
      <c r="O228" s="104">
        <v>2379.6</v>
      </c>
      <c r="P228" s="143">
        <v>1</v>
      </c>
      <c r="Q228" s="38" t="s">
        <v>9</v>
      </c>
      <c r="R228" s="65">
        <v>9.3699999999999992</v>
      </c>
      <c r="S228" s="178"/>
      <c r="T228" s="178"/>
    </row>
    <row r="229" spans="1:20" ht="13.5" thickTop="1"/>
  </sheetData>
  <mergeCells count="578">
    <mergeCell ref="A222:A224"/>
    <mergeCell ref="B222:B224"/>
    <mergeCell ref="C222:C224"/>
    <mergeCell ref="I225:I228"/>
    <mergeCell ref="I222:I224"/>
    <mergeCell ref="A225:A228"/>
    <mergeCell ref="B225:B228"/>
    <mergeCell ref="C225:C228"/>
    <mergeCell ref="E225:E228"/>
    <mergeCell ref="D225:D228"/>
    <mergeCell ref="M225:M228"/>
    <mergeCell ref="F225:F228"/>
    <mergeCell ref="M218:M221"/>
    <mergeCell ref="N218:N221"/>
    <mergeCell ref="H218:H221"/>
    <mergeCell ref="N225:N228"/>
    <mergeCell ref="N222:N224"/>
    <mergeCell ref="M222:M224"/>
    <mergeCell ref="I218:I221"/>
    <mergeCell ref="G218:G221"/>
    <mergeCell ref="G214:G217"/>
    <mergeCell ref="H214:H217"/>
    <mergeCell ref="M214:M217"/>
    <mergeCell ref="I214:I217"/>
    <mergeCell ref="A214:A217"/>
    <mergeCell ref="B214:B217"/>
    <mergeCell ref="C214:C217"/>
    <mergeCell ref="D214:D217"/>
    <mergeCell ref="H222:H224"/>
    <mergeCell ref="G225:G228"/>
    <mergeCell ref="H225:H228"/>
    <mergeCell ref="D222:D224"/>
    <mergeCell ref="E222:E224"/>
    <mergeCell ref="F222:F224"/>
    <mergeCell ref="G222:G224"/>
    <mergeCell ref="E218:E221"/>
    <mergeCell ref="F218:F221"/>
    <mergeCell ref="C218:C221"/>
    <mergeCell ref="D218:D221"/>
    <mergeCell ref="A211:A213"/>
    <mergeCell ref="B211:B213"/>
    <mergeCell ref="C211:C213"/>
    <mergeCell ref="D211:D213"/>
    <mergeCell ref="A218:A221"/>
    <mergeCell ref="B218:B221"/>
    <mergeCell ref="N206:N208"/>
    <mergeCell ref="I209:I210"/>
    <mergeCell ref="H211:H213"/>
    <mergeCell ref="N209:N210"/>
    <mergeCell ref="N211:N213"/>
    <mergeCell ref="E214:E217"/>
    <mergeCell ref="E211:E213"/>
    <mergeCell ref="F211:F213"/>
    <mergeCell ref="N214:N217"/>
    <mergeCell ref="F214:F217"/>
    <mergeCell ref="G209:G210"/>
    <mergeCell ref="H209:H210"/>
    <mergeCell ref="I211:I213"/>
    <mergeCell ref="M211:M213"/>
    <mergeCell ref="G211:G213"/>
    <mergeCell ref="M206:M208"/>
    <mergeCell ref="G206:G208"/>
    <mergeCell ref="H206:H208"/>
    <mergeCell ref="I206:I208"/>
    <mergeCell ref="G192:G199"/>
    <mergeCell ref="E179:E185"/>
    <mergeCell ref="F179:F185"/>
    <mergeCell ref="H179:H185"/>
    <mergeCell ref="G179:G185"/>
    <mergeCell ref="F209:F210"/>
    <mergeCell ref="E206:E208"/>
    <mergeCell ref="F206:F208"/>
    <mergeCell ref="F192:F199"/>
    <mergeCell ref="B209:B210"/>
    <mergeCell ref="C209:C210"/>
    <mergeCell ref="D209:D210"/>
    <mergeCell ref="N200:N205"/>
    <mergeCell ref="E200:E205"/>
    <mergeCell ref="F200:F205"/>
    <mergeCell ref="G200:G205"/>
    <mergeCell ref="H200:H205"/>
    <mergeCell ref="I200:I205"/>
    <mergeCell ref="M200:M205"/>
    <mergeCell ref="M192:M199"/>
    <mergeCell ref="N192:N199"/>
    <mergeCell ref="A175:A178"/>
    <mergeCell ref="B175:B178"/>
    <mergeCell ref="C175:C178"/>
    <mergeCell ref="D175:D178"/>
    <mergeCell ref="A179:A185"/>
    <mergeCell ref="B179:B185"/>
    <mergeCell ref="A192:A199"/>
    <mergeCell ref="B192:B199"/>
    <mergeCell ref="C179:C185"/>
    <mergeCell ref="A186:A191"/>
    <mergeCell ref="C200:C205"/>
    <mergeCell ref="D200:D205"/>
    <mergeCell ref="C192:C199"/>
    <mergeCell ref="B200:B205"/>
    <mergeCell ref="B186:B191"/>
    <mergeCell ref="D179:D185"/>
    <mergeCell ref="F186:F191"/>
    <mergeCell ref="D206:D208"/>
    <mergeCell ref="A209:A210"/>
    <mergeCell ref="D186:D191"/>
    <mergeCell ref="E192:E199"/>
    <mergeCell ref="E186:E191"/>
    <mergeCell ref="C186:C191"/>
    <mergeCell ref="D192:D199"/>
    <mergeCell ref="A200:A205"/>
    <mergeCell ref="E209:E210"/>
    <mergeCell ref="A206:A208"/>
    <mergeCell ref="B206:B208"/>
    <mergeCell ref="C206:C208"/>
    <mergeCell ref="N186:N191"/>
    <mergeCell ref="H192:H199"/>
    <mergeCell ref="I192:I199"/>
    <mergeCell ref="I186:I191"/>
    <mergeCell ref="H186:H191"/>
    <mergeCell ref="G186:G191"/>
    <mergeCell ref="M186:M191"/>
    <mergeCell ref="N165:N169"/>
    <mergeCell ref="N175:N178"/>
    <mergeCell ref="D165:D169"/>
    <mergeCell ref="E165:E169"/>
    <mergeCell ref="F165:F169"/>
    <mergeCell ref="G165:G169"/>
    <mergeCell ref="G170:G174"/>
    <mergeCell ref="M165:M169"/>
    <mergeCell ref="H165:H169"/>
    <mergeCell ref="I165:I169"/>
    <mergeCell ref="N179:N185"/>
    <mergeCell ref="F175:F178"/>
    <mergeCell ref="M170:M174"/>
    <mergeCell ref="N170:N174"/>
    <mergeCell ref="G175:G178"/>
    <mergeCell ref="H175:H178"/>
    <mergeCell ref="I175:I178"/>
    <mergeCell ref="M175:M178"/>
    <mergeCell ref="I179:I185"/>
    <mergeCell ref="D161:D164"/>
    <mergeCell ref="H170:H174"/>
    <mergeCell ref="F170:F174"/>
    <mergeCell ref="D170:D174"/>
    <mergeCell ref="E170:E174"/>
    <mergeCell ref="M179:M185"/>
    <mergeCell ref="A170:A174"/>
    <mergeCell ref="B170:B174"/>
    <mergeCell ref="C157:C160"/>
    <mergeCell ref="C170:C174"/>
    <mergeCell ref="A161:A164"/>
    <mergeCell ref="A165:A169"/>
    <mergeCell ref="B165:B169"/>
    <mergeCell ref="A157:A160"/>
    <mergeCell ref="B157:B160"/>
    <mergeCell ref="B161:B164"/>
    <mergeCell ref="E175:E178"/>
    <mergeCell ref="C154:C156"/>
    <mergeCell ref="D154:D156"/>
    <mergeCell ref="E157:E160"/>
    <mergeCell ref="F157:F160"/>
    <mergeCell ref="G157:G160"/>
    <mergeCell ref="C165:C169"/>
    <mergeCell ref="E161:E164"/>
    <mergeCell ref="D157:D160"/>
    <mergeCell ref="C161:C164"/>
    <mergeCell ref="F161:F164"/>
    <mergeCell ref="M157:M160"/>
    <mergeCell ref="G154:G156"/>
    <mergeCell ref="I161:I164"/>
    <mergeCell ref="H161:H164"/>
    <mergeCell ref="I170:I174"/>
    <mergeCell ref="N147:N149"/>
    <mergeCell ref="D147:D149"/>
    <mergeCell ref="E147:E149"/>
    <mergeCell ref="H147:H149"/>
    <mergeCell ref="F147:F149"/>
    <mergeCell ref="N161:N164"/>
    <mergeCell ref="N154:N156"/>
    <mergeCell ref="E154:E156"/>
    <mergeCell ref="F154:F156"/>
    <mergeCell ref="G161:G164"/>
    <mergeCell ref="G143:G146"/>
    <mergeCell ref="M150:M153"/>
    <mergeCell ref="N150:N153"/>
    <mergeCell ref="H150:H153"/>
    <mergeCell ref="I150:I153"/>
    <mergeCell ref="I147:I149"/>
    <mergeCell ref="M147:M149"/>
    <mergeCell ref="H143:H146"/>
    <mergeCell ref="G147:G149"/>
    <mergeCell ref="N143:N146"/>
    <mergeCell ref="H157:H160"/>
    <mergeCell ref="N157:N160"/>
    <mergeCell ref="M154:M156"/>
    <mergeCell ref="H154:H156"/>
    <mergeCell ref="I157:I160"/>
    <mergeCell ref="I154:I156"/>
    <mergeCell ref="G137:G142"/>
    <mergeCell ref="H137:H142"/>
    <mergeCell ref="M161:M164"/>
    <mergeCell ref="A137:A142"/>
    <mergeCell ref="B137:B142"/>
    <mergeCell ref="C137:C142"/>
    <mergeCell ref="D137:D142"/>
    <mergeCell ref="E137:E142"/>
    <mergeCell ref="F137:F142"/>
    <mergeCell ref="E150:E153"/>
    <mergeCell ref="F150:F153"/>
    <mergeCell ref="E143:E146"/>
    <mergeCell ref="G150:G153"/>
    <mergeCell ref="A150:A153"/>
    <mergeCell ref="B150:B153"/>
    <mergeCell ref="C150:C153"/>
    <mergeCell ref="C143:C146"/>
    <mergeCell ref="D143:D146"/>
    <mergeCell ref="D150:D153"/>
    <mergeCell ref="C147:C149"/>
    <mergeCell ref="A154:A156"/>
    <mergeCell ref="B154:B156"/>
    <mergeCell ref="A147:A149"/>
    <mergeCell ref="A143:A146"/>
    <mergeCell ref="B143:B146"/>
    <mergeCell ref="B147:B149"/>
    <mergeCell ref="F143:F146"/>
    <mergeCell ref="M132:M136"/>
    <mergeCell ref="M125:M131"/>
    <mergeCell ref="I143:I146"/>
    <mergeCell ref="M137:M142"/>
    <mergeCell ref="I137:I142"/>
    <mergeCell ref="M143:M146"/>
    <mergeCell ref="I132:I136"/>
    <mergeCell ref="F125:F131"/>
    <mergeCell ref="G125:G131"/>
    <mergeCell ref="N137:N142"/>
    <mergeCell ref="H118:H124"/>
    <mergeCell ref="I118:I124"/>
    <mergeCell ref="M118:M124"/>
    <mergeCell ref="N118:N124"/>
    <mergeCell ref="H125:H131"/>
    <mergeCell ref="H132:H136"/>
    <mergeCell ref="N132:N136"/>
    <mergeCell ref="N125:N131"/>
    <mergeCell ref="I125:I131"/>
    <mergeCell ref="I108:I111"/>
    <mergeCell ref="M108:M111"/>
    <mergeCell ref="F112:F117"/>
    <mergeCell ref="N108:N111"/>
    <mergeCell ref="I112:I117"/>
    <mergeCell ref="M112:M117"/>
    <mergeCell ref="N112:N117"/>
    <mergeCell ref="I103:I107"/>
    <mergeCell ref="M103:M107"/>
    <mergeCell ref="N103:N107"/>
    <mergeCell ref="H98:H102"/>
    <mergeCell ref="I98:I102"/>
    <mergeCell ref="M98:M102"/>
    <mergeCell ref="C112:C117"/>
    <mergeCell ref="D112:D117"/>
    <mergeCell ref="H112:H117"/>
    <mergeCell ref="E103:E107"/>
    <mergeCell ref="F108:F111"/>
    <mergeCell ref="G108:G111"/>
    <mergeCell ref="H108:H111"/>
    <mergeCell ref="H103:H107"/>
    <mergeCell ref="E112:E117"/>
    <mergeCell ref="G112:G117"/>
    <mergeCell ref="A108:A111"/>
    <mergeCell ref="B108:B111"/>
    <mergeCell ref="C108:C111"/>
    <mergeCell ref="E108:E111"/>
    <mergeCell ref="D108:D111"/>
    <mergeCell ref="A103:A107"/>
    <mergeCell ref="F103:F107"/>
    <mergeCell ref="G103:G107"/>
    <mergeCell ref="H94:H97"/>
    <mergeCell ref="B103:B107"/>
    <mergeCell ref="C103:C107"/>
    <mergeCell ref="D103:D107"/>
    <mergeCell ref="E98:E102"/>
    <mergeCell ref="B98:B102"/>
    <mergeCell ref="C98:C102"/>
    <mergeCell ref="D98:D102"/>
    <mergeCell ref="I81:I85"/>
    <mergeCell ref="M81:M85"/>
    <mergeCell ref="N81:N85"/>
    <mergeCell ref="D90:D93"/>
    <mergeCell ref="E90:E93"/>
    <mergeCell ref="G98:G102"/>
    <mergeCell ref="N98:N102"/>
    <mergeCell ref="F98:F102"/>
    <mergeCell ref="A90:A93"/>
    <mergeCell ref="B90:B93"/>
    <mergeCell ref="C90:C93"/>
    <mergeCell ref="A98:A102"/>
    <mergeCell ref="A94:A97"/>
    <mergeCell ref="B94:B97"/>
    <mergeCell ref="C94:C97"/>
    <mergeCell ref="N90:N93"/>
    <mergeCell ref="I94:I97"/>
    <mergeCell ref="D94:D97"/>
    <mergeCell ref="N94:N97"/>
    <mergeCell ref="E94:E97"/>
    <mergeCell ref="F90:F93"/>
    <mergeCell ref="G90:G93"/>
    <mergeCell ref="M94:M97"/>
    <mergeCell ref="F94:F97"/>
    <mergeCell ref="G94:G97"/>
    <mergeCell ref="I90:I93"/>
    <mergeCell ref="M90:M93"/>
    <mergeCell ref="F86:F89"/>
    <mergeCell ref="G86:G89"/>
    <mergeCell ref="H86:H89"/>
    <mergeCell ref="I86:I89"/>
    <mergeCell ref="M86:M89"/>
    <mergeCell ref="H90:H93"/>
    <mergeCell ref="C81:C85"/>
    <mergeCell ref="D81:D85"/>
    <mergeCell ref="N86:N89"/>
    <mergeCell ref="G76:G80"/>
    <mergeCell ref="F81:F85"/>
    <mergeCell ref="G81:G85"/>
    <mergeCell ref="H81:H85"/>
    <mergeCell ref="E86:E89"/>
    <mergeCell ref="I76:I80"/>
    <mergeCell ref="M76:M80"/>
    <mergeCell ref="H76:H80"/>
    <mergeCell ref="N66:N70"/>
    <mergeCell ref="I71:I75"/>
    <mergeCell ref="M71:M75"/>
    <mergeCell ref="N71:N75"/>
    <mergeCell ref="E66:E70"/>
    <mergeCell ref="H71:H75"/>
    <mergeCell ref="G71:G75"/>
    <mergeCell ref="N76:N80"/>
    <mergeCell ref="E58:E60"/>
    <mergeCell ref="F58:F60"/>
    <mergeCell ref="G58:G60"/>
    <mergeCell ref="E61:E65"/>
    <mergeCell ref="F61:F65"/>
    <mergeCell ref="G61:G65"/>
    <mergeCell ref="N61:N65"/>
    <mergeCell ref="I58:I60"/>
    <mergeCell ref="M58:M60"/>
    <mergeCell ref="F66:F70"/>
    <mergeCell ref="H66:H70"/>
    <mergeCell ref="G66:G70"/>
    <mergeCell ref="I61:I65"/>
    <mergeCell ref="M61:M65"/>
    <mergeCell ref="I66:I70"/>
    <mergeCell ref="M66:M70"/>
    <mergeCell ref="H61:H65"/>
    <mergeCell ref="N58:N60"/>
    <mergeCell ref="H42:H46"/>
    <mergeCell ref="I42:I46"/>
    <mergeCell ref="M42:M46"/>
    <mergeCell ref="N42:N46"/>
    <mergeCell ref="I47:I48"/>
    <mergeCell ref="M47:M48"/>
    <mergeCell ref="H47:H48"/>
    <mergeCell ref="H58:H60"/>
    <mergeCell ref="H49:H52"/>
    <mergeCell ref="I49:I52"/>
    <mergeCell ref="N49:N52"/>
    <mergeCell ref="M53:M57"/>
    <mergeCell ref="N53:N57"/>
    <mergeCell ref="I53:I57"/>
    <mergeCell ref="M49:M52"/>
    <mergeCell ref="H53:H57"/>
    <mergeCell ref="N47:N48"/>
    <mergeCell ref="E37:E41"/>
    <mergeCell ref="N37:N41"/>
    <mergeCell ref="A42:A46"/>
    <mergeCell ref="B42:B46"/>
    <mergeCell ref="A47:A48"/>
    <mergeCell ref="B47:B48"/>
    <mergeCell ref="C42:C46"/>
    <mergeCell ref="E47:E48"/>
    <mergeCell ref="F47:F48"/>
    <mergeCell ref="G47:G48"/>
    <mergeCell ref="A53:A57"/>
    <mergeCell ref="B53:B57"/>
    <mergeCell ref="C53:C57"/>
    <mergeCell ref="D53:D57"/>
    <mergeCell ref="C49:C52"/>
    <mergeCell ref="C47:C48"/>
    <mergeCell ref="D47:D48"/>
    <mergeCell ref="F49:F52"/>
    <mergeCell ref="F42:F46"/>
    <mergeCell ref="G42:G46"/>
    <mergeCell ref="D49:D52"/>
    <mergeCell ref="G53:G57"/>
    <mergeCell ref="E53:E57"/>
    <mergeCell ref="F53:F57"/>
    <mergeCell ref="G49:G52"/>
    <mergeCell ref="E49:E52"/>
    <mergeCell ref="D42:D46"/>
    <mergeCell ref="E42:E46"/>
    <mergeCell ref="D19:D21"/>
    <mergeCell ref="C19:C21"/>
    <mergeCell ref="M37:M41"/>
    <mergeCell ref="I31:I33"/>
    <mergeCell ref="H31:H33"/>
    <mergeCell ref="M31:M33"/>
    <mergeCell ref="I34:I36"/>
    <mergeCell ref="M34:M36"/>
    <mergeCell ref="D27:D30"/>
    <mergeCell ref="G37:G41"/>
    <mergeCell ref="H37:H41"/>
    <mergeCell ref="I37:I41"/>
    <mergeCell ref="F27:F30"/>
    <mergeCell ref="G27:G30"/>
    <mergeCell ref="H27:H30"/>
    <mergeCell ref="I27:I30"/>
    <mergeCell ref="F31:F33"/>
    <mergeCell ref="E31:E33"/>
    <mergeCell ref="M27:M30"/>
    <mergeCell ref="A27:A30"/>
    <mergeCell ref="B27:B30"/>
    <mergeCell ref="E15:E18"/>
    <mergeCell ref="C27:C30"/>
    <mergeCell ref="E27:E30"/>
    <mergeCell ref="A19:A21"/>
    <mergeCell ref="B22:B26"/>
    <mergeCell ref="C22:C26"/>
    <mergeCell ref="B19:B21"/>
    <mergeCell ref="C8:C10"/>
    <mergeCell ref="D8:D10"/>
    <mergeCell ref="A8:A10"/>
    <mergeCell ref="B8:B10"/>
    <mergeCell ref="A11:A14"/>
    <mergeCell ref="B11:B14"/>
    <mergeCell ref="C11:C14"/>
    <mergeCell ref="D11:D14"/>
    <mergeCell ref="B15:B18"/>
    <mergeCell ref="E22:E26"/>
    <mergeCell ref="F22:F26"/>
    <mergeCell ref="G22:G26"/>
    <mergeCell ref="E19:E21"/>
    <mergeCell ref="A15:A18"/>
    <mergeCell ref="A22:A26"/>
    <mergeCell ref="C15:C18"/>
    <mergeCell ref="D15:D18"/>
    <mergeCell ref="D22:D26"/>
    <mergeCell ref="F15:F18"/>
    <mergeCell ref="G8:G10"/>
    <mergeCell ref="E11:E14"/>
    <mergeCell ref="I22:I26"/>
    <mergeCell ref="G19:G21"/>
    <mergeCell ref="G15:G18"/>
    <mergeCell ref="I19:I21"/>
    <mergeCell ref="H15:H18"/>
    <mergeCell ref="I15:I18"/>
    <mergeCell ref="E8:E10"/>
    <mergeCell ref="F8:F10"/>
    <mergeCell ref="I8:I10"/>
    <mergeCell ref="F19:F21"/>
    <mergeCell ref="F11:F14"/>
    <mergeCell ref="G11:G14"/>
    <mergeCell ref="H11:H14"/>
    <mergeCell ref="G1:G2"/>
    <mergeCell ref="H1:H2"/>
    <mergeCell ref="Q1:Q2"/>
    <mergeCell ref="O1:O2"/>
    <mergeCell ref="H8:H10"/>
    <mergeCell ref="I11:I14"/>
    <mergeCell ref="R1:R2"/>
    <mergeCell ref="P1:P2"/>
    <mergeCell ref="J1:J2"/>
    <mergeCell ref="K1:K2"/>
    <mergeCell ref="L1:L2"/>
    <mergeCell ref="N1:N2"/>
    <mergeCell ref="D4:D7"/>
    <mergeCell ref="G31:G33"/>
    <mergeCell ref="N19:N21"/>
    <mergeCell ref="M8:M10"/>
    <mergeCell ref="N8:N10"/>
    <mergeCell ref="F4:F7"/>
    <mergeCell ref="H4:H7"/>
    <mergeCell ref="I4:I7"/>
    <mergeCell ref="M4:M7"/>
    <mergeCell ref="H19:H21"/>
    <mergeCell ref="A1:A2"/>
    <mergeCell ref="B1:B2"/>
    <mergeCell ref="C1:C2"/>
    <mergeCell ref="N4:N7"/>
    <mergeCell ref="I1:I2"/>
    <mergeCell ref="M1:M2"/>
    <mergeCell ref="G4:G7"/>
    <mergeCell ref="A4:A7"/>
    <mergeCell ref="B4:B7"/>
    <mergeCell ref="C4:C7"/>
    <mergeCell ref="E4:E7"/>
    <mergeCell ref="E1:E2"/>
    <mergeCell ref="D1:D2"/>
    <mergeCell ref="H34:H36"/>
    <mergeCell ref="F34:F36"/>
    <mergeCell ref="G34:G36"/>
    <mergeCell ref="E34:E36"/>
    <mergeCell ref="H22:H26"/>
    <mergeCell ref="D34:D36"/>
    <mergeCell ref="F1:F2"/>
    <mergeCell ref="N34:N36"/>
    <mergeCell ref="N31:N33"/>
    <mergeCell ref="N15:N18"/>
    <mergeCell ref="M11:M14"/>
    <mergeCell ref="N11:N14"/>
    <mergeCell ref="N27:N30"/>
    <mergeCell ref="N22:N26"/>
    <mergeCell ref="M19:M21"/>
    <mergeCell ref="M22:M26"/>
    <mergeCell ref="M15:M18"/>
    <mergeCell ref="C37:C41"/>
    <mergeCell ref="D31:D33"/>
    <mergeCell ref="A34:A36"/>
    <mergeCell ref="B34:B36"/>
    <mergeCell ref="A49:A52"/>
    <mergeCell ref="B49:B52"/>
    <mergeCell ref="B61:B65"/>
    <mergeCell ref="C61:C65"/>
    <mergeCell ref="A31:A33"/>
    <mergeCell ref="B31:B33"/>
    <mergeCell ref="C31:C33"/>
    <mergeCell ref="F37:F41"/>
    <mergeCell ref="D37:D41"/>
    <mergeCell ref="C34:C36"/>
    <mergeCell ref="A37:A41"/>
    <mergeCell ref="B37:B41"/>
    <mergeCell ref="A66:A70"/>
    <mergeCell ref="B66:B70"/>
    <mergeCell ref="C66:C70"/>
    <mergeCell ref="D66:D70"/>
    <mergeCell ref="D61:D65"/>
    <mergeCell ref="A58:A60"/>
    <mergeCell ref="B58:B60"/>
    <mergeCell ref="C58:C60"/>
    <mergeCell ref="D58:D60"/>
    <mergeCell ref="A61:A65"/>
    <mergeCell ref="A125:A131"/>
    <mergeCell ref="A118:A124"/>
    <mergeCell ref="A76:A80"/>
    <mergeCell ref="B76:B80"/>
    <mergeCell ref="C76:C80"/>
    <mergeCell ref="D76:D80"/>
    <mergeCell ref="A86:A89"/>
    <mergeCell ref="B86:B89"/>
    <mergeCell ref="C86:C89"/>
    <mergeCell ref="D86:D89"/>
    <mergeCell ref="D118:D124"/>
    <mergeCell ref="E118:E124"/>
    <mergeCell ref="D71:D75"/>
    <mergeCell ref="A71:A75"/>
    <mergeCell ref="B71:B75"/>
    <mergeCell ref="A132:A136"/>
    <mergeCell ref="B132:B136"/>
    <mergeCell ref="C132:C136"/>
    <mergeCell ref="D132:D136"/>
    <mergeCell ref="B118:B124"/>
    <mergeCell ref="G118:G124"/>
    <mergeCell ref="E132:E136"/>
    <mergeCell ref="G132:G136"/>
    <mergeCell ref="B125:B131"/>
    <mergeCell ref="E125:E131"/>
    <mergeCell ref="C125:C131"/>
    <mergeCell ref="D125:D131"/>
    <mergeCell ref="F118:F124"/>
    <mergeCell ref="F132:F136"/>
    <mergeCell ref="C118:C124"/>
    <mergeCell ref="A112:A117"/>
    <mergeCell ref="B112:B117"/>
    <mergeCell ref="C71:C75"/>
    <mergeCell ref="F71:F75"/>
    <mergeCell ref="E71:E75"/>
    <mergeCell ref="E76:E80"/>
    <mergeCell ref="F76:F80"/>
    <mergeCell ref="E81:E85"/>
    <mergeCell ref="A81:A85"/>
    <mergeCell ref="B81:B85"/>
  </mergeCells>
  <phoneticPr fontId="16"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Mapiranje</vt:lpstr>
      <vt:lpstr>Fizične osebe</vt:lpstr>
      <vt:lpstr>Poslovni subjekti</vt:lpstr>
    </vt:vector>
  </TitlesOfParts>
  <Company>MJU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Jerneja Sojer</dc:creator>
  <cp:lastModifiedBy>DZvab</cp:lastModifiedBy>
  <dcterms:created xsi:type="dcterms:W3CDTF">2009-12-17T13:04:51Z</dcterms:created>
  <dcterms:modified xsi:type="dcterms:W3CDTF">2011-04-22T11:51:20Z</dcterms:modified>
</cp:coreProperties>
</file>